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25" windowWidth="14805" windowHeight="7890"/>
  </bookViews>
  <sheets>
    <sheet name="О потребности в МУ" sheetId="1" r:id="rId1"/>
    <sheet name="Оценка потребности" sheetId="2" r:id="rId2"/>
  </sheets>
  <definedNames>
    <definedName name="_xlnm.Print_Titles" localSheetId="0">'О потребности в МУ'!$4:$5</definedName>
  </definedNames>
  <calcPr calcId="145621"/>
</workbook>
</file>

<file path=xl/calcChain.xml><?xml version="1.0" encoding="utf-8"?>
<calcChain xmlns="http://schemas.openxmlformats.org/spreadsheetml/2006/main">
  <c r="S9" i="1" l="1"/>
  <c r="R9" i="1"/>
  <c r="O9" i="1"/>
  <c r="N9" i="1"/>
  <c r="K9" i="1"/>
  <c r="J9" i="1"/>
  <c r="L9" i="1" s="1"/>
  <c r="G9" i="1"/>
  <c r="F9" i="1"/>
  <c r="H9" i="1" s="1"/>
  <c r="D9" i="1"/>
  <c r="C9" i="1"/>
  <c r="B9" i="1"/>
  <c r="M9" i="2"/>
  <c r="L9" i="2"/>
  <c r="J9" i="2"/>
  <c r="I9" i="2"/>
  <c r="G9" i="2"/>
  <c r="F9" i="2"/>
  <c r="D9" i="2"/>
  <c r="C9" i="2"/>
  <c r="T11" i="1"/>
  <c r="P11" i="1"/>
  <c r="L11" i="1"/>
  <c r="H11" i="1"/>
  <c r="T10" i="1"/>
  <c r="P10" i="1"/>
  <c r="L10" i="1"/>
  <c r="H10" i="1"/>
  <c r="P9" i="1" l="1"/>
  <c r="T9" i="1"/>
  <c r="T7" i="1"/>
  <c r="P7" i="1"/>
</calcChain>
</file>

<file path=xl/sharedStrings.xml><?xml version="1.0" encoding="utf-8"?>
<sst xmlns="http://schemas.openxmlformats.org/spreadsheetml/2006/main" count="68" uniqueCount="37">
  <si>
    <t>Информация о потребности в предоставляемой муниципальной услуге</t>
  </si>
  <si>
    <t>Наименование муниципальной услуги:</t>
  </si>
  <si>
    <t>фактический объем муниципальной услуги в натуральном выражении, единиц</t>
  </si>
  <si>
    <t>нормативные затраты на предоставление муниципальной услуги, рублей на единицу муниципальной услуги</t>
  </si>
  <si>
    <t>кассовые расходы бюджета муниципального района на предоставление муниципальной услуги, рублей</t>
  </si>
  <si>
    <t>объем средств, полученных в результате взимания платы за оказание муниципальной услуги, рублей</t>
  </si>
  <si>
    <t>планируемый объем муниципальной услуги в натуральном выражении, единиц</t>
  </si>
  <si>
    <t xml:space="preserve">расходы бюджета муниципального района на предоставление муниципальнной услуги, рублей </t>
  </si>
  <si>
    <t>прогнозируемый объем средств от взимания платы за оказание муниципальной услуги, рублей</t>
  </si>
  <si>
    <t xml:space="preserve">расходы бюджета муниципального района на предоставление муниципальной услуги, рублей </t>
  </si>
  <si>
    <t>7 = 5 х 6</t>
  </si>
  <si>
    <t>11 = 9 х 10</t>
  </si>
  <si>
    <t>15 = 13 х 14</t>
  </si>
  <si>
    <t>19 = 17 х 18</t>
  </si>
  <si>
    <t>Реализация основных общеобразовательных программ дошкольного образования</t>
  </si>
  <si>
    <t>Реализация основных общеобразовательных программ среднего общего образования</t>
  </si>
  <si>
    <t>Реализация дополнительных общеобразовательных общеобразовательных программ</t>
  </si>
  <si>
    <t>Организация деятельности клубных формирований и формирований самодеятельного народного творчества</t>
  </si>
  <si>
    <t>Библиотечное, библиографическое и информационное обслуживание пользователей</t>
  </si>
  <si>
    <t>Наименование муниципальной услуги</t>
  </si>
  <si>
    <t>Наименование показателя, характеризующего объём муниципальной услуги</t>
  </si>
  <si>
    <t>расходы бюджета муниципального района на предоставление муниципальной услуги, рублей</t>
  </si>
  <si>
    <t>Количество детей</t>
  </si>
  <si>
    <t>Число обучающихся</t>
  </si>
  <si>
    <t>число клубных формирований</t>
  </si>
  <si>
    <t>Библиотечное,библиографическое и информационное обслуживание пользователей</t>
  </si>
  <si>
    <t>Количество посещений</t>
  </si>
  <si>
    <t>Обеспечение предоставления государственных (муниципальных) услуг в многофункциональных центрах предоставления государственных (муниципальных) услуг</t>
  </si>
  <si>
    <t>Количество услуг</t>
  </si>
  <si>
    <t>Сводная информация об оценке потребности в муниципальных услугах, предоставляемых муниципальными учреждениями Брянского муниципального района</t>
  </si>
  <si>
    <t>Среднее число обучающихся</t>
  </si>
  <si>
    <t>Отчетный финансовый год (2019)</t>
  </si>
  <si>
    <t>Текущий финансовый год (2020)</t>
  </si>
  <si>
    <t>Очередной финансовый год (2021)</t>
  </si>
  <si>
    <t>Первый год планого периода (2022)</t>
  </si>
  <si>
    <t>Второй год планового периода (2023)</t>
  </si>
  <si>
    <t>Первый год планового периода (2022)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</si>
</sst>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Calibri"/>
      <family val="2"/>
      <charset val="204"/>
    </font>
    <font>
      <sz val="8"/>
      <color indexed="8"/>
      <name val="Times New Roman"/>
      <family val="1"/>
      <charset val="204"/>
    </font>
    <font>
      <sz val="11"/>
      <color indexed="8"/>
      <name val="Calibri"/>
      <family val="2"/>
    </font>
    <font>
      <sz val="8"/>
      <name val="Calibri"/>
      <family val="2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i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2">
    <xf numFmtId="0" fontId="0" fillId="0" borderId="0" xfId="0"/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1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4" fontId="11" fillId="0" borderId="1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right"/>
    </xf>
    <xf numFmtId="2" fontId="1" fillId="0" borderId="0" xfId="1" applyNumberFormat="1" applyFont="1" applyFill="1" applyAlignment="1">
      <alignment horizontal="center" vertical="center"/>
    </xf>
    <xf numFmtId="2" fontId="0" fillId="0" borderId="0" xfId="1" applyNumberFormat="1" applyFont="1" applyFill="1"/>
    <xf numFmtId="4" fontId="2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/>
    </xf>
    <xf numFmtId="4" fontId="11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3" fillId="2" borderId="0" xfId="0" applyFont="1" applyFill="1"/>
    <xf numFmtId="0" fontId="1" fillId="0" borderId="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4" fontId="1" fillId="0" borderId="1" xfId="1" applyNumberFormat="1" applyFont="1" applyFill="1" applyBorder="1" applyAlignment="1">
      <alignment horizontal="right" vertical="center" wrapText="1"/>
    </xf>
    <xf numFmtId="4" fontId="1" fillId="0" borderId="1" xfId="1" applyNumberFormat="1" applyFont="1" applyFill="1" applyBorder="1" applyAlignment="1">
      <alignment horizontal="right" vertical="center"/>
    </xf>
    <xf numFmtId="4" fontId="1" fillId="2" borderId="1" xfId="1" applyNumberFormat="1" applyFont="1" applyFill="1" applyBorder="1" applyAlignment="1">
      <alignment horizontal="right" vertical="center" wrapText="1"/>
    </xf>
    <xf numFmtId="4" fontId="1" fillId="2" borderId="1" xfId="1" applyNumberFormat="1" applyFont="1" applyFill="1" applyBorder="1" applyAlignment="1">
      <alignment horizontal="right" vertical="center"/>
    </xf>
    <xf numFmtId="4" fontId="10" fillId="0" borderId="1" xfId="1" applyNumberFormat="1" applyFont="1" applyFill="1" applyBorder="1" applyAlignment="1">
      <alignment horizontal="right" vertical="center" wrapText="1"/>
    </xf>
    <xf numFmtId="4" fontId="10" fillId="0" borderId="1" xfId="1" applyNumberFormat="1" applyFont="1" applyFill="1" applyBorder="1" applyAlignment="1">
      <alignment horizontal="righ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3"/>
  <sheetViews>
    <sheetView tabSelected="1" zoomScale="90" zoomScaleNormal="90" workbookViewId="0">
      <selection activeCell="B12" sqref="B12"/>
    </sheetView>
  </sheetViews>
  <sheetFormatPr defaultRowHeight="15" x14ac:dyDescent="0.25"/>
  <cols>
    <col min="1" max="1" width="20.140625" style="20" customWidth="1"/>
    <col min="2" max="2" width="9.7109375" style="20" customWidth="1"/>
    <col min="3" max="3" width="10.42578125" style="20" bestFit="1" customWidth="1"/>
    <col min="4" max="4" width="14.42578125" style="20" customWidth="1"/>
    <col min="5" max="5" width="12" style="20" customWidth="1"/>
    <col min="6" max="6" width="10.140625" style="20" customWidth="1"/>
    <col min="7" max="7" width="10.42578125" style="20" bestFit="1" customWidth="1"/>
    <col min="8" max="8" width="14.42578125" style="20" bestFit="1" customWidth="1"/>
    <col min="9" max="9" width="13.140625" style="20" customWidth="1"/>
    <col min="10" max="10" width="9.5703125" style="20" customWidth="1"/>
    <col min="11" max="11" width="10.42578125" style="20" bestFit="1" customWidth="1"/>
    <col min="12" max="12" width="14.42578125" style="20" bestFit="1" customWidth="1"/>
    <col min="13" max="13" width="14.140625" style="20" customWidth="1"/>
    <col min="14" max="14" width="9.28515625" style="20" customWidth="1"/>
    <col min="15" max="15" width="10.42578125" style="20" bestFit="1" customWidth="1"/>
    <col min="16" max="16" width="14.42578125" style="20" bestFit="1" customWidth="1"/>
    <col min="17" max="17" width="13.140625" style="20" customWidth="1"/>
    <col min="18" max="18" width="9.28515625" style="20" customWidth="1"/>
    <col min="19" max="19" width="10.42578125" style="20" bestFit="1" customWidth="1"/>
    <col min="20" max="20" width="14.42578125" style="20" bestFit="1" customWidth="1"/>
    <col min="21" max="21" width="14.140625" style="20" customWidth="1"/>
    <col min="22" max="16384" width="9.140625" style="20"/>
  </cols>
  <sheetData>
    <row r="2" spans="1:22" s="14" customFormat="1" ht="24.75" customHeight="1" x14ac:dyDescent="0.25">
      <c r="B2" s="37" t="s">
        <v>0</v>
      </c>
      <c r="C2" s="37"/>
      <c r="D2" s="37"/>
      <c r="E2" s="37"/>
      <c r="F2" s="37"/>
      <c r="G2" s="37"/>
      <c r="H2" s="37"/>
      <c r="I2" s="37"/>
      <c r="J2" s="15"/>
      <c r="K2" s="15"/>
      <c r="L2" s="15"/>
    </row>
    <row r="3" spans="1:22" s="14" customFormat="1" ht="12.75" x14ac:dyDescent="0.2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22" s="14" customFormat="1" ht="12.75" x14ac:dyDescent="0.25">
      <c r="A4" s="38" t="s">
        <v>1</v>
      </c>
      <c r="B4" s="39" t="s">
        <v>31</v>
      </c>
      <c r="C4" s="39"/>
      <c r="D4" s="39"/>
      <c r="E4" s="39"/>
      <c r="F4" s="36" t="s">
        <v>32</v>
      </c>
      <c r="G4" s="36"/>
      <c r="H4" s="36"/>
      <c r="I4" s="36"/>
      <c r="J4" s="36" t="s">
        <v>33</v>
      </c>
      <c r="K4" s="36"/>
      <c r="L4" s="36"/>
      <c r="M4" s="36"/>
      <c r="N4" s="36" t="s">
        <v>34</v>
      </c>
      <c r="O4" s="36"/>
      <c r="P4" s="36"/>
      <c r="Q4" s="36"/>
      <c r="R4" s="36" t="s">
        <v>35</v>
      </c>
      <c r="S4" s="36"/>
      <c r="T4" s="36"/>
      <c r="U4" s="36"/>
    </row>
    <row r="5" spans="1:22" s="18" customFormat="1" ht="204" customHeight="1" x14ac:dyDescent="0.25">
      <c r="A5" s="38"/>
      <c r="B5" s="17" t="s">
        <v>2</v>
      </c>
      <c r="C5" s="17" t="s">
        <v>3</v>
      </c>
      <c r="D5" s="17" t="s">
        <v>4</v>
      </c>
      <c r="E5" s="17" t="s">
        <v>5</v>
      </c>
      <c r="F5" s="17" t="s">
        <v>6</v>
      </c>
      <c r="G5" s="17" t="s">
        <v>3</v>
      </c>
      <c r="H5" s="17" t="s">
        <v>7</v>
      </c>
      <c r="I5" s="17" t="s">
        <v>8</v>
      </c>
      <c r="J5" s="17" t="s">
        <v>6</v>
      </c>
      <c r="K5" s="17" t="s">
        <v>3</v>
      </c>
      <c r="L5" s="17" t="s">
        <v>9</v>
      </c>
      <c r="M5" s="17" t="s">
        <v>8</v>
      </c>
      <c r="N5" s="17" t="s">
        <v>6</v>
      </c>
      <c r="O5" s="17" t="s">
        <v>3</v>
      </c>
      <c r="P5" s="17" t="s">
        <v>9</v>
      </c>
      <c r="Q5" s="17" t="s">
        <v>8</v>
      </c>
      <c r="R5" s="17" t="s">
        <v>6</v>
      </c>
      <c r="S5" s="17" t="s">
        <v>3</v>
      </c>
      <c r="T5" s="17" t="s">
        <v>9</v>
      </c>
      <c r="U5" s="17" t="s">
        <v>8</v>
      </c>
    </row>
    <row r="6" spans="1:22" s="14" customFormat="1" ht="12.75" x14ac:dyDescent="0.25">
      <c r="A6" s="12"/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12" t="s">
        <v>10</v>
      </c>
      <c r="I6" s="12">
        <v>8</v>
      </c>
      <c r="J6" s="6">
        <v>9</v>
      </c>
      <c r="K6" s="6">
        <v>10</v>
      </c>
      <c r="L6" s="12" t="s">
        <v>11</v>
      </c>
      <c r="M6" s="12">
        <v>12</v>
      </c>
      <c r="N6" s="6">
        <v>13</v>
      </c>
      <c r="O6" s="6">
        <v>14</v>
      </c>
      <c r="P6" s="12" t="s">
        <v>12</v>
      </c>
      <c r="Q6" s="12">
        <v>16</v>
      </c>
      <c r="R6" s="6">
        <v>17</v>
      </c>
      <c r="S6" s="6">
        <v>18</v>
      </c>
      <c r="T6" s="12" t="s">
        <v>13</v>
      </c>
      <c r="U6" s="12">
        <v>20</v>
      </c>
    </row>
    <row r="7" spans="1:22" s="14" customFormat="1" ht="48" x14ac:dyDescent="0.25">
      <c r="A7" s="19" t="s">
        <v>14</v>
      </c>
      <c r="B7" s="46">
        <v>2462</v>
      </c>
      <c r="C7" s="46">
        <v>68972</v>
      </c>
      <c r="D7" s="47">
        <v>169809064</v>
      </c>
      <c r="E7" s="47">
        <v>303000</v>
      </c>
      <c r="F7" s="46">
        <v>2597</v>
      </c>
      <c r="G7" s="46">
        <v>68698</v>
      </c>
      <c r="H7" s="47">
        <v>178408706</v>
      </c>
      <c r="I7" s="47">
        <v>303000</v>
      </c>
      <c r="J7" s="46">
        <v>2597</v>
      </c>
      <c r="K7" s="46">
        <v>68698</v>
      </c>
      <c r="L7" s="47">
        <v>178408706</v>
      </c>
      <c r="M7" s="47">
        <v>303000</v>
      </c>
      <c r="N7" s="46">
        <v>2597</v>
      </c>
      <c r="O7" s="46">
        <v>68698</v>
      </c>
      <c r="P7" s="47">
        <f>N7*O7</f>
        <v>178408706</v>
      </c>
      <c r="Q7" s="47">
        <v>303000</v>
      </c>
      <c r="R7" s="47">
        <v>2597</v>
      </c>
      <c r="S7" s="46">
        <v>68698</v>
      </c>
      <c r="T7" s="47">
        <f>R7*S7</f>
        <v>178408706</v>
      </c>
      <c r="U7" s="47">
        <v>303000</v>
      </c>
      <c r="V7" s="24"/>
    </row>
    <row r="8" spans="1:22" s="14" customFormat="1" ht="48" x14ac:dyDescent="0.25">
      <c r="A8" s="19" t="s">
        <v>15</v>
      </c>
      <c r="B8" s="46">
        <v>5775</v>
      </c>
      <c r="C8" s="46">
        <v>74086</v>
      </c>
      <c r="D8" s="47">
        <v>427846650</v>
      </c>
      <c r="E8" s="47">
        <v>2590000</v>
      </c>
      <c r="F8" s="46">
        <v>6068</v>
      </c>
      <c r="G8" s="46">
        <v>72911</v>
      </c>
      <c r="H8" s="47">
        <v>442423948</v>
      </c>
      <c r="I8" s="47">
        <v>2590000</v>
      </c>
      <c r="J8" s="46">
        <v>6270</v>
      </c>
      <c r="K8" s="46">
        <v>77335.8</v>
      </c>
      <c r="L8" s="47">
        <v>484895516.06999999</v>
      </c>
      <c r="M8" s="47">
        <v>2590000</v>
      </c>
      <c r="N8" s="46">
        <v>6270</v>
      </c>
      <c r="O8" s="46">
        <v>77335.8</v>
      </c>
      <c r="P8" s="47">
        <v>484895516.06999999</v>
      </c>
      <c r="Q8" s="47">
        <v>2590000</v>
      </c>
      <c r="R8" s="47">
        <v>6270</v>
      </c>
      <c r="S8" s="46">
        <v>77335.8</v>
      </c>
      <c r="T8" s="47">
        <v>484895516.06999999</v>
      </c>
      <c r="U8" s="47">
        <v>2590000</v>
      </c>
      <c r="V8" s="24"/>
    </row>
    <row r="9" spans="1:22" s="14" customFormat="1" ht="60" x14ac:dyDescent="0.25">
      <c r="A9" s="31" t="s">
        <v>16</v>
      </c>
      <c r="B9" s="48">
        <f>1357+1060</f>
        <v>2417</v>
      </c>
      <c r="C9" s="48">
        <f>43170.5+24339.08</f>
        <v>67509.58</v>
      </c>
      <c r="D9" s="49">
        <f>58582368.5+25799426.79</f>
        <v>84381795.289999992</v>
      </c>
      <c r="E9" s="49"/>
      <c r="F9" s="48">
        <f>1357+1060</f>
        <v>2417</v>
      </c>
      <c r="G9" s="48">
        <f>46090.52+27649.702</f>
        <v>73740.221999999994</v>
      </c>
      <c r="H9" s="49">
        <f>F9*G9</f>
        <v>178230116.574</v>
      </c>
      <c r="I9" s="49"/>
      <c r="J9" s="48">
        <f>1037+356+518+1060</f>
        <v>2971</v>
      </c>
      <c r="K9" s="48">
        <f>46068.94+29039.11</f>
        <v>75108.05</v>
      </c>
      <c r="L9" s="49">
        <f>J9*K9</f>
        <v>223146016.55000001</v>
      </c>
      <c r="M9" s="49"/>
      <c r="N9" s="48">
        <f>1037+356+518+1060</f>
        <v>2971</v>
      </c>
      <c r="O9" s="48">
        <f>28175.94+17893+28974.02</f>
        <v>75042.960000000006</v>
      </c>
      <c r="P9" s="49">
        <f>N9*O9</f>
        <v>222952634.16000003</v>
      </c>
      <c r="Q9" s="49"/>
      <c r="R9" s="49">
        <f>1037+356+518+1060</f>
        <v>2971</v>
      </c>
      <c r="S9" s="48">
        <f>28175.94+17893+27992.58</f>
        <v>74061.52</v>
      </c>
      <c r="T9" s="49">
        <f>R9*S9</f>
        <v>220036775.92000002</v>
      </c>
      <c r="U9" s="49"/>
      <c r="V9" s="24"/>
    </row>
    <row r="10" spans="1:22" s="14" customFormat="1" ht="72" x14ac:dyDescent="0.25">
      <c r="A10" s="19" t="s">
        <v>17</v>
      </c>
      <c r="B10" s="50">
        <v>224</v>
      </c>
      <c r="C10" s="50">
        <v>189085.88</v>
      </c>
      <c r="D10" s="51">
        <v>42355237.270000003</v>
      </c>
      <c r="E10" s="50">
        <v>1917671</v>
      </c>
      <c r="F10" s="50">
        <v>200</v>
      </c>
      <c r="G10" s="50">
        <v>210727.19</v>
      </c>
      <c r="H10" s="50">
        <f>F10*G10</f>
        <v>42145438</v>
      </c>
      <c r="I10" s="51">
        <v>1115051.49</v>
      </c>
      <c r="J10" s="50">
        <v>200</v>
      </c>
      <c r="K10" s="50">
        <v>200484.25</v>
      </c>
      <c r="L10" s="51">
        <f>J10*K10</f>
        <v>40096850</v>
      </c>
      <c r="M10" s="51">
        <v>2618242.04</v>
      </c>
      <c r="N10" s="50">
        <v>200</v>
      </c>
      <c r="O10" s="50">
        <v>200409.25</v>
      </c>
      <c r="P10" s="51">
        <f>N10*O10</f>
        <v>40081850</v>
      </c>
      <c r="Q10" s="51">
        <v>2618242.04</v>
      </c>
      <c r="R10" s="51">
        <v>200</v>
      </c>
      <c r="S10" s="50">
        <v>173863.37</v>
      </c>
      <c r="T10" s="51">
        <f>R10*S10</f>
        <v>34772674</v>
      </c>
      <c r="U10" s="51">
        <v>2618242.04</v>
      </c>
      <c r="V10" s="24"/>
    </row>
    <row r="11" spans="1:22" s="14" customFormat="1" ht="60" x14ac:dyDescent="0.25">
      <c r="A11" s="19" t="s">
        <v>18</v>
      </c>
      <c r="B11" s="50">
        <v>135747</v>
      </c>
      <c r="C11" s="50">
        <v>90.61</v>
      </c>
      <c r="D11" s="50">
        <v>12299943.67</v>
      </c>
      <c r="E11" s="50">
        <v>61750</v>
      </c>
      <c r="F11" s="50">
        <v>143000</v>
      </c>
      <c r="G11" s="50">
        <v>89.39</v>
      </c>
      <c r="H11" s="51">
        <f>F11*G11</f>
        <v>12782770</v>
      </c>
      <c r="I11" s="51">
        <v>8250</v>
      </c>
      <c r="J11" s="50">
        <v>146000</v>
      </c>
      <c r="K11" s="50">
        <v>88.63</v>
      </c>
      <c r="L11" s="51">
        <f>J11*K11</f>
        <v>12939980</v>
      </c>
      <c r="M11" s="51">
        <v>60000</v>
      </c>
      <c r="N11" s="50">
        <v>150000</v>
      </c>
      <c r="O11" s="50">
        <v>85.86</v>
      </c>
      <c r="P11" s="51">
        <f>N11*O11</f>
        <v>12879000</v>
      </c>
      <c r="Q11" s="51">
        <v>65000</v>
      </c>
      <c r="R11" s="51">
        <v>154000</v>
      </c>
      <c r="S11" s="51">
        <v>76.03</v>
      </c>
      <c r="T11" s="51">
        <f>R11*S11</f>
        <v>11708620</v>
      </c>
      <c r="U11" s="51">
        <v>70000</v>
      </c>
      <c r="V11" s="24"/>
    </row>
    <row r="12" spans="1:22" ht="96" x14ac:dyDescent="0.25">
      <c r="A12" s="2" t="s">
        <v>27</v>
      </c>
      <c r="B12" s="50">
        <v>37155</v>
      </c>
      <c r="C12" s="50">
        <v>462.13</v>
      </c>
      <c r="D12" s="50">
        <v>9349076.4600000009</v>
      </c>
      <c r="E12" s="50">
        <v>0</v>
      </c>
      <c r="F12" s="50">
        <v>24868</v>
      </c>
      <c r="G12" s="50">
        <v>522.39</v>
      </c>
      <c r="H12" s="51">
        <v>9835314.3699999992</v>
      </c>
      <c r="I12" s="50">
        <v>28970</v>
      </c>
      <c r="J12" s="50">
        <v>20462</v>
      </c>
      <c r="K12" s="50">
        <v>536.48</v>
      </c>
      <c r="L12" s="51">
        <v>10977661</v>
      </c>
      <c r="M12" s="50">
        <v>200000</v>
      </c>
      <c r="N12" s="50">
        <v>20461</v>
      </c>
      <c r="O12" s="50">
        <v>536.48</v>
      </c>
      <c r="P12" s="51">
        <v>10976711</v>
      </c>
      <c r="Q12" s="50">
        <v>200000</v>
      </c>
      <c r="R12" s="50">
        <v>16125</v>
      </c>
      <c r="S12" s="50">
        <v>536.48</v>
      </c>
      <c r="T12" s="51">
        <v>8650880</v>
      </c>
      <c r="U12" s="50">
        <v>200000</v>
      </c>
      <c r="V12" s="25"/>
    </row>
    <row r="13" spans="1:22" x14ac:dyDescent="0.25">
      <c r="B13" s="23"/>
      <c r="C13" s="23"/>
      <c r="D13" s="23"/>
      <c r="E13" s="23"/>
      <c r="F13" s="22"/>
      <c r="G13" s="22"/>
      <c r="H13" s="22"/>
      <c r="I13" s="22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</sheetData>
  <mergeCells count="7">
    <mergeCell ref="R4:U4"/>
    <mergeCell ref="B2:I2"/>
    <mergeCell ref="A4:A5"/>
    <mergeCell ref="B4:E4"/>
    <mergeCell ref="F4:I4"/>
    <mergeCell ref="J4:M4"/>
    <mergeCell ref="N4:Q4"/>
  </mergeCells>
  <phoneticPr fontId="9" type="noConversion"/>
  <pageMargins left="0" right="0" top="0.55118110236220474" bottom="0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5"/>
  <sheetViews>
    <sheetView topLeftCell="A4" workbookViewId="0">
      <selection activeCell="C12" sqref="C12"/>
    </sheetView>
  </sheetViews>
  <sheetFormatPr defaultRowHeight="15" x14ac:dyDescent="0.25"/>
  <cols>
    <col min="1" max="1" width="22.7109375" style="13" customWidth="1"/>
    <col min="2" max="2" width="14.85546875" style="13" customWidth="1"/>
    <col min="3" max="3" width="13.28515625" style="13" customWidth="1"/>
    <col min="4" max="4" width="12.5703125" style="13" customWidth="1"/>
    <col min="5" max="5" width="11.7109375" style="13" customWidth="1"/>
    <col min="6" max="6" width="9.28515625" style="13" bestFit="1" customWidth="1"/>
    <col min="7" max="7" width="13.7109375" style="13" customWidth="1"/>
    <col min="8" max="8" width="11.42578125" style="13" customWidth="1"/>
    <col min="9" max="9" width="9.28515625" style="13" bestFit="1" customWidth="1"/>
    <col min="10" max="10" width="13.85546875" style="13" customWidth="1"/>
    <col min="11" max="11" width="11.7109375" style="13" customWidth="1"/>
    <col min="12" max="12" width="10.5703125" style="13" customWidth="1"/>
    <col min="13" max="13" width="12.5703125" style="13" customWidth="1"/>
    <col min="14" max="14" width="13.42578125" style="13" customWidth="1"/>
    <col min="15" max="16384" width="9.140625" style="13"/>
  </cols>
  <sheetData>
    <row r="2" spans="1:16" s="3" customFormat="1" ht="27.75" customHeight="1" x14ac:dyDescent="0.25">
      <c r="A2" s="40" t="s">
        <v>29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6" s="3" customFormat="1" ht="12.75" x14ac:dyDescent="0.25"/>
    <row r="4" spans="1:16" s="3" customFormat="1" ht="28.5" customHeight="1" x14ac:dyDescent="0.25">
      <c r="A4" s="38" t="s">
        <v>19</v>
      </c>
      <c r="B4" s="41" t="s">
        <v>20</v>
      </c>
      <c r="C4" s="43" t="s">
        <v>32</v>
      </c>
      <c r="D4" s="44"/>
      <c r="E4" s="45"/>
      <c r="F4" s="43" t="s">
        <v>33</v>
      </c>
      <c r="G4" s="44"/>
      <c r="H4" s="45"/>
      <c r="I4" s="43" t="s">
        <v>36</v>
      </c>
      <c r="J4" s="44"/>
      <c r="K4" s="45"/>
      <c r="L4" s="38" t="s">
        <v>35</v>
      </c>
      <c r="M4" s="38"/>
      <c r="N4" s="38"/>
    </row>
    <row r="5" spans="1:16" s="3" customFormat="1" ht="127.5" x14ac:dyDescent="0.25">
      <c r="A5" s="38"/>
      <c r="B5" s="42"/>
      <c r="C5" s="4" t="s">
        <v>6</v>
      </c>
      <c r="D5" s="4" t="s">
        <v>21</v>
      </c>
      <c r="E5" s="4" t="s">
        <v>8</v>
      </c>
      <c r="F5" s="4" t="s">
        <v>6</v>
      </c>
      <c r="G5" s="4" t="s">
        <v>21</v>
      </c>
      <c r="H5" s="4" t="s">
        <v>8</v>
      </c>
      <c r="I5" s="4" t="s">
        <v>6</v>
      </c>
      <c r="J5" s="4" t="s">
        <v>21</v>
      </c>
      <c r="K5" s="4" t="s">
        <v>8</v>
      </c>
      <c r="L5" s="4" t="s">
        <v>6</v>
      </c>
      <c r="M5" s="4" t="s">
        <v>21</v>
      </c>
      <c r="N5" s="4" t="s">
        <v>8</v>
      </c>
    </row>
    <row r="6" spans="1:16" s="3" customFormat="1" ht="12.75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</row>
    <row r="7" spans="1:16" s="7" customFormat="1" ht="51" x14ac:dyDescent="0.2">
      <c r="A7" s="5" t="s">
        <v>14</v>
      </c>
      <c r="B7" s="6" t="s">
        <v>22</v>
      </c>
      <c r="C7" s="26">
        <v>2597</v>
      </c>
      <c r="D7" s="26">
        <v>169810085</v>
      </c>
      <c r="E7" s="26">
        <v>303000</v>
      </c>
      <c r="F7" s="26">
        <v>2597</v>
      </c>
      <c r="G7" s="26">
        <v>178408495</v>
      </c>
      <c r="H7" s="26">
        <v>303000</v>
      </c>
      <c r="I7" s="26">
        <v>2597</v>
      </c>
      <c r="J7" s="26">
        <v>178408495</v>
      </c>
      <c r="K7" s="26">
        <v>303000</v>
      </c>
      <c r="L7" s="26">
        <v>2597</v>
      </c>
      <c r="M7" s="26">
        <v>178408495</v>
      </c>
      <c r="N7" s="26">
        <v>303000</v>
      </c>
    </row>
    <row r="8" spans="1:16" s="7" customFormat="1" ht="51" x14ac:dyDescent="0.2">
      <c r="A8" s="5" t="s">
        <v>15</v>
      </c>
      <c r="B8" s="6" t="s">
        <v>23</v>
      </c>
      <c r="C8" s="26">
        <v>6068</v>
      </c>
      <c r="D8" s="26">
        <v>427847325</v>
      </c>
      <c r="E8" s="26">
        <v>259000</v>
      </c>
      <c r="F8" s="26">
        <v>6270</v>
      </c>
      <c r="G8" s="27">
        <v>484895516.06999999</v>
      </c>
      <c r="H8" s="26">
        <v>2590000</v>
      </c>
      <c r="I8" s="26">
        <v>6355</v>
      </c>
      <c r="J8" s="27">
        <v>484895516.06999999</v>
      </c>
      <c r="K8" s="26">
        <v>2590000</v>
      </c>
      <c r="L8" s="26">
        <v>6355</v>
      </c>
      <c r="M8" s="27">
        <v>484895516.06999999</v>
      </c>
      <c r="N8" s="26">
        <v>2590000</v>
      </c>
    </row>
    <row r="9" spans="1:16" s="7" customFormat="1" ht="63.75" x14ac:dyDescent="0.2">
      <c r="A9" s="32" t="s">
        <v>16</v>
      </c>
      <c r="B9" s="33" t="s">
        <v>30</v>
      </c>
      <c r="C9" s="34">
        <f>1357+1060</f>
        <v>2417</v>
      </c>
      <c r="D9" s="34">
        <f>29240832+5745984+29308683.86</f>
        <v>64295499.859999999</v>
      </c>
      <c r="E9" s="34"/>
      <c r="F9" s="34">
        <f>1037+356+518+1060</f>
        <v>2971</v>
      </c>
      <c r="G9" s="34">
        <f>29218447+5885278+30781459</f>
        <v>65885184</v>
      </c>
      <c r="H9" s="34"/>
      <c r="I9" s="34">
        <f>1037+356+518+1060</f>
        <v>2971</v>
      </c>
      <c r="J9" s="34">
        <f>29218447+5631028+30712459</f>
        <v>65561934</v>
      </c>
      <c r="K9" s="34"/>
      <c r="L9" s="34">
        <f>1037+356+518+1060</f>
        <v>2971</v>
      </c>
      <c r="M9" s="34">
        <f>29218447+5631028+29672133</f>
        <v>64521608</v>
      </c>
      <c r="N9" s="34"/>
      <c r="O9" s="35"/>
      <c r="P9" s="35"/>
    </row>
    <row r="10" spans="1:16" s="3" customFormat="1" ht="63.75" x14ac:dyDescent="0.25">
      <c r="A10" s="8" t="s">
        <v>17</v>
      </c>
      <c r="B10" s="4" t="s">
        <v>24</v>
      </c>
      <c r="C10" s="28">
        <v>200</v>
      </c>
      <c r="D10" s="28">
        <v>42145437.560000002</v>
      </c>
      <c r="E10" s="28">
        <v>1115051.49</v>
      </c>
      <c r="F10" s="28">
        <v>200</v>
      </c>
      <c r="G10" s="28">
        <v>40096850.710000001</v>
      </c>
      <c r="H10" s="28">
        <v>2618242.04</v>
      </c>
      <c r="I10" s="28">
        <v>200</v>
      </c>
      <c r="J10" s="28">
        <v>40081850.710000001</v>
      </c>
      <c r="K10" s="28">
        <v>2618242.04</v>
      </c>
      <c r="L10" s="28">
        <v>200</v>
      </c>
      <c r="M10" s="28">
        <v>34772674.200000003</v>
      </c>
      <c r="N10" s="28">
        <v>2618242.04</v>
      </c>
    </row>
    <row r="11" spans="1:16" s="11" customFormat="1" ht="63.75" x14ac:dyDescent="0.2">
      <c r="A11" s="9" t="s">
        <v>25</v>
      </c>
      <c r="B11" s="10" t="s">
        <v>26</v>
      </c>
      <c r="C11" s="29">
        <v>143000</v>
      </c>
      <c r="D11" s="29">
        <v>12783387.43</v>
      </c>
      <c r="E11" s="29">
        <v>8250</v>
      </c>
      <c r="F11" s="29">
        <v>146000</v>
      </c>
      <c r="G11" s="29">
        <v>12939787</v>
      </c>
      <c r="H11" s="29">
        <v>55000</v>
      </c>
      <c r="I11" s="29">
        <v>150000</v>
      </c>
      <c r="J11" s="29">
        <v>12879257</v>
      </c>
      <c r="K11" s="29">
        <v>65000</v>
      </c>
      <c r="L11" s="29">
        <v>154000</v>
      </c>
      <c r="M11" s="29">
        <v>11708190</v>
      </c>
      <c r="N11" s="30">
        <v>70000</v>
      </c>
    </row>
    <row r="12" spans="1:16" ht="89.25" customHeight="1" x14ac:dyDescent="0.25">
      <c r="A12" s="1" t="s">
        <v>27</v>
      </c>
      <c r="B12" s="4" t="s">
        <v>28</v>
      </c>
      <c r="C12" s="21">
        <v>24868</v>
      </c>
      <c r="D12" s="21">
        <v>9835314.3699999992</v>
      </c>
      <c r="E12" s="21">
        <v>28970</v>
      </c>
      <c r="F12" s="21">
        <v>20462</v>
      </c>
      <c r="G12" s="21">
        <v>10977661</v>
      </c>
      <c r="H12" s="21">
        <v>200000</v>
      </c>
      <c r="I12" s="21">
        <v>20461</v>
      </c>
      <c r="J12" s="21">
        <v>10976711</v>
      </c>
      <c r="K12" s="21">
        <v>200000</v>
      </c>
      <c r="L12" s="21">
        <v>16125</v>
      </c>
      <c r="M12" s="21">
        <v>8650880</v>
      </c>
      <c r="N12" s="21">
        <v>200000</v>
      </c>
    </row>
    <row r="13" spans="1:16" x14ac:dyDescent="0.25">
      <c r="F13" s="14"/>
      <c r="G13" s="14"/>
      <c r="H13" s="14"/>
      <c r="I13" s="14"/>
    </row>
    <row r="14" spans="1:16" x14ac:dyDescent="0.25">
      <c r="F14" s="14"/>
      <c r="G14" s="14"/>
      <c r="H14" s="14"/>
      <c r="I14" s="14"/>
    </row>
    <row r="15" spans="1:16" x14ac:dyDescent="0.25">
      <c r="F15" s="14"/>
      <c r="G15" s="14"/>
      <c r="H15" s="14"/>
      <c r="I15" s="14"/>
    </row>
  </sheetData>
  <mergeCells count="7">
    <mergeCell ref="A2:N2"/>
    <mergeCell ref="A4:A5"/>
    <mergeCell ref="B4:B5"/>
    <mergeCell ref="C4:E4"/>
    <mergeCell ref="F4:H4"/>
    <mergeCell ref="I4:K4"/>
    <mergeCell ref="L4:N4"/>
  </mergeCells>
  <phoneticPr fontId="9" type="noConversion"/>
  <pageMargins left="0" right="0" top="0.55118110236220474" bottom="0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 потребности в МУ</vt:lpstr>
      <vt:lpstr>Оценка потребности</vt:lpstr>
      <vt:lpstr>'О потребности в МУ'!Заголовки_для_печати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2021-01-19T06:39:07Z</cp:lastPrinted>
  <dcterms:created xsi:type="dcterms:W3CDTF">2006-09-16T00:00:00Z</dcterms:created>
  <dcterms:modified xsi:type="dcterms:W3CDTF">2021-01-19T11:26:14Z</dcterms:modified>
</cp:coreProperties>
</file>