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2016" sheetId="1" state="hidden" r:id="rId1"/>
    <sheet name="2017" sheetId="2" state="hidden" r:id="rId2"/>
    <sheet name="Лист1" sheetId="6" r:id="rId3"/>
  </sheets>
  <externalReferences>
    <externalReference r:id="rId4"/>
  </externalReferences>
  <definedNames>
    <definedName name="_xlnm.Print_Titles" localSheetId="0">'2016'!$4:$6</definedName>
    <definedName name="_xlnm.Print_Titles" localSheetId="1">'2017'!$2:$4</definedName>
    <definedName name="_xlnm.Print_Titles" localSheetId="2">Лист1!$2:$7</definedName>
    <definedName name="_xlnm.Print_Area" localSheetId="2">Лист1!$A$1:$N$236</definedName>
  </definedNames>
  <calcPr calcId="145621"/>
</workbook>
</file>

<file path=xl/calcChain.xml><?xml version="1.0" encoding="utf-8"?>
<calcChain xmlns="http://schemas.openxmlformats.org/spreadsheetml/2006/main">
  <c r="L213" i="6" l="1"/>
  <c r="L216" i="6" s="1"/>
  <c r="F231" i="6" l="1"/>
  <c r="G231" i="6"/>
  <c r="H231" i="6"/>
  <c r="I231" i="6"/>
  <c r="J231" i="6"/>
  <c r="K231" i="6"/>
  <c r="L231" i="6"/>
  <c r="M231" i="6"/>
  <c r="N231" i="6"/>
  <c r="E231" i="6"/>
  <c r="L208" i="6" l="1"/>
  <c r="J208" i="6"/>
  <c r="K208" i="6"/>
  <c r="M208" i="6"/>
  <c r="N208" i="6"/>
  <c r="A227" i="6"/>
  <c r="B223" i="6"/>
  <c r="C223" i="6"/>
  <c r="D223" i="6"/>
  <c r="E223" i="6"/>
  <c r="E208" i="6" s="1"/>
  <c r="F223" i="6"/>
  <c r="G223" i="6"/>
  <c r="H223" i="6"/>
  <c r="H208" i="6" s="1"/>
  <c r="I223" i="6"/>
  <c r="I208" i="6" s="1"/>
  <c r="C224" i="6"/>
  <c r="D224" i="6"/>
  <c r="E224" i="6"/>
  <c r="F224" i="6"/>
  <c r="G224" i="6"/>
  <c r="H224" i="6"/>
  <c r="I224" i="6"/>
  <c r="A223" i="6"/>
  <c r="G208" i="6" l="1"/>
  <c r="F208" i="6"/>
  <c r="F9" i="6"/>
  <c r="J9" i="6"/>
  <c r="K9" i="6"/>
  <c r="E9" i="6"/>
  <c r="L192" i="6" l="1"/>
  <c r="L9" i="6" s="1"/>
  <c r="M199" i="6"/>
  <c r="N199" i="6" s="1"/>
  <c r="M17" i="6"/>
  <c r="N17" i="6" s="1"/>
  <c r="M24" i="6"/>
  <c r="N24" i="6" s="1"/>
  <c r="M31" i="6"/>
  <c r="N31" i="6" s="1"/>
  <c r="M38" i="6"/>
  <c r="N38" i="6" s="1"/>
  <c r="M45" i="6"/>
  <c r="N45" i="6" s="1"/>
  <c r="M52" i="6"/>
  <c r="N52" i="6" s="1"/>
  <c r="M59" i="6"/>
  <c r="N59" i="6" s="1"/>
  <c r="M66" i="6"/>
  <c r="N66" i="6" s="1"/>
  <c r="M73" i="6"/>
  <c r="N73" i="6" s="1"/>
  <c r="M80" i="6"/>
  <c r="M87" i="6"/>
  <c r="N87" i="6" s="1"/>
  <c r="M94" i="6"/>
  <c r="N94" i="6" s="1"/>
  <c r="M101" i="6"/>
  <c r="N101" i="6" s="1"/>
  <c r="M108" i="6"/>
  <c r="N108" i="6" s="1"/>
  <c r="M115" i="6"/>
  <c r="N115" i="6" s="1"/>
  <c r="M122" i="6"/>
  <c r="N122" i="6" s="1"/>
  <c r="M129" i="6"/>
  <c r="N129" i="6" s="1"/>
  <c r="M136" i="6"/>
  <c r="N136" i="6" s="1"/>
  <c r="M143" i="6"/>
  <c r="N143" i="6" s="1"/>
  <c r="M150" i="6"/>
  <c r="N150" i="6" s="1"/>
  <c r="M157" i="6"/>
  <c r="N157" i="6" s="1"/>
  <c r="M164" i="6"/>
  <c r="N164" i="6" s="1"/>
  <c r="M171" i="6"/>
  <c r="N171" i="6" s="1"/>
  <c r="M178" i="6"/>
  <c r="N178" i="6" s="1"/>
  <c r="M185" i="6"/>
  <c r="N185" i="6" s="1"/>
  <c r="M10" i="6"/>
  <c r="N10" i="6" s="1"/>
  <c r="N80" i="6"/>
  <c r="H98" i="6"/>
  <c r="I98" i="6"/>
  <c r="H99" i="6"/>
  <c r="I99" i="6"/>
  <c r="H100" i="6"/>
  <c r="I100" i="6"/>
  <c r="H77" i="6"/>
  <c r="I77" i="6"/>
  <c r="H42" i="6"/>
  <c r="I42" i="6"/>
  <c r="H43" i="6"/>
  <c r="I43" i="6"/>
  <c r="G43" i="6"/>
  <c r="G42" i="6"/>
  <c r="G77" i="6"/>
  <c r="G99" i="6"/>
  <c r="G98" i="6"/>
  <c r="G100" i="6"/>
  <c r="L71" i="2"/>
  <c r="N46" i="2"/>
  <c r="N4" i="2" s="1"/>
  <c r="M46" i="2"/>
  <c r="M4" i="2" s="1"/>
  <c r="N61" i="1"/>
  <c r="M61" i="1"/>
  <c r="L60" i="1"/>
  <c r="N55" i="1"/>
  <c r="M55" i="1"/>
  <c r="N52" i="1"/>
  <c r="M52" i="1"/>
  <c r="N44" i="1"/>
  <c r="M44" i="1"/>
  <c r="N41" i="1"/>
  <c r="M41" i="1"/>
  <c r="N35" i="1"/>
  <c r="M35" i="1"/>
  <c r="N12" i="1"/>
  <c r="M12" i="1"/>
  <c r="M6" i="1"/>
  <c r="N6" i="1"/>
  <c r="I9" i="6" l="1"/>
  <c r="H9" i="6"/>
  <c r="M192" i="6"/>
  <c r="N192" i="6" s="1"/>
  <c r="N9" i="6" s="1"/>
  <c r="G9" i="6"/>
  <c r="M9" i="6" l="1"/>
</calcChain>
</file>

<file path=xl/sharedStrings.xml><?xml version="1.0" encoding="utf-8"?>
<sst xmlns="http://schemas.openxmlformats.org/spreadsheetml/2006/main" count="1213" uniqueCount="205">
  <si>
    <t>ГРБС</t>
  </si>
  <si>
    <t>Наименование муниципального учреждения</t>
  </si>
  <si>
    <t>Наименование муниципальной услуги (работы)</t>
  </si>
  <si>
    <t>Тип (услуга / работа)</t>
  </si>
  <si>
    <t>Финансовое обеспечение выполнения муниципального задания, рублей</t>
  </si>
  <si>
    <t>наименование</t>
  </si>
  <si>
    <t>единица измерения</t>
  </si>
  <si>
    <t>фактически исполнено</t>
  </si>
  <si>
    <t>услуга</t>
  </si>
  <si>
    <t>Количество оказанных услуг</t>
  </si>
  <si>
    <t>ед.</t>
  </si>
  <si>
    <t>мин.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</si>
  <si>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</si>
  <si>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</si>
  <si>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клубные формирования</t>
  </si>
  <si>
    <t>количество формирований</t>
  </si>
  <si>
    <t>число участников клубных формирований</t>
  </si>
  <si>
    <t>количество человек</t>
  </si>
  <si>
    <t xml:space="preserve">Муниципальное бюджетное учреждение культуры «Межпоселенческая центральная библиотека» Клетнянского района Брянской области </t>
  </si>
  <si>
    <t>Количество посещений</t>
  </si>
  <si>
    <t>процент</t>
  </si>
  <si>
    <t>Обновляемость фонда   в год</t>
  </si>
  <si>
    <t>Муниципальное  бюджетное дошкольное образовательное учреждение детский сад «Радуга» пгт  Клетня Брянской области</t>
  </si>
  <si>
    <t>чел</t>
  </si>
  <si>
    <t>%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</si>
  <si>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</si>
  <si>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</si>
  <si>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</si>
  <si>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Повышение квалификации</t>
  </si>
  <si>
    <t>Оценка деятельности ДОУ родителями воспитанников (уровень удовлетворенности)</t>
  </si>
  <si>
    <t>Стратегия и тактика функционирования и развития ДОУ</t>
  </si>
  <si>
    <t>Наличие программы (проекта) развития ДОУ на 3-5 лет.</t>
  </si>
  <si>
    <t>да</t>
  </si>
  <si>
    <t>Участие детей, сотрудников ДОУ  в различных городских (окружных) мероприятиях (вы-ставках, конкурсах и т.д.).</t>
  </si>
  <si>
    <t>Охват воспитанников ДОУ системой дополнительных платных образовательных, развивающих, оздоровительных и других услуг.</t>
  </si>
  <si>
    <t>нет</t>
  </si>
  <si>
    <t>Предоставление образова-тельных,  развивающих, оздоровительных и других услуг детям, не посещающих ДОУ</t>
  </si>
  <si>
    <t>Наличие Управляющего совета,</t>
  </si>
  <si>
    <t>Наличие   Интернет-сайта,         электронной почты в ДОУ</t>
  </si>
  <si>
    <t>Размещение публичного отчета об образовательной и фи-нансово-хозяйственной деятельности учреждения на  Интернет-сайте ДОУ.</t>
  </si>
  <si>
    <t>муниципальное бюджетное общеобразовательное учреждение средняя общеобразовательная школа №1 п. клетня Брянской области</t>
  </si>
  <si>
    <t>человек</t>
  </si>
  <si>
    <t xml:space="preserve">Качество знаний учащихся  </t>
  </si>
  <si>
    <t xml:space="preserve">Полное выполнение образовательных программ в соответствии с федеральными государственными образовательными стандартами                     </t>
  </si>
  <si>
    <t xml:space="preserve">Количество выпускников, получивших документ государственного образца                              </t>
  </si>
  <si>
    <t>Муниципальное  бюджетное общеобразовательное учреждение средняя общеобразовательная школа № 2 п.Клетня, Брянской области</t>
  </si>
  <si>
    <t>чел.</t>
  </si>
  <si>
    <t>Муниципальное бюджетное общеобразовательное учреждение средняя общеобразовательная школа с. Акуличи, Клетнянского муниципального района Брянской области</t>
  </si>
  <si>
    <t>Услуги по предоставлению общедоступного и бесплатного начального общего,основного общего и среднего(полного)общего образования</t>
  </si>
  <si>
    <t>Услуга</t>
  </si>
  <si>
    <t>«Скрытый отсев»</t>
  </si>
  <si>
    <t>Муниципальное бюджетное общеобразовательное учреждение средняя общеобразовательная школа д.Болотня, Клетнянского муниципального  района Брянской области</t>
  </si>
  <si>
    <t>Муниципальное бюджетное общеобразовательное учреждение средняя общеобразовательная школа с. Лутна,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</si>
  <si>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 Мирный,  Клетнянского муниципального района Брянской области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</si>
  <si>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</si>
  <si>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 xml:space="preserve">Количество учащихся, выполнивших нормативы ЕВСК по 1 взрослому разряду </t>
  </si>
  <si>
    <t>Охват детей дополнительными образовательными услугами от общего количества детей</t>
  </si>
  <si>
    <t xml:space="preserve">Муниципальное бюджетное учреждение - хозяйственно эксплуатационная служба
 управления по делам образования, демографии, молодёжной политпке, ФК и массовому спорту 
администрации Клетнянского района
</t>
  </si>
  <si>
    <t>Заместитель главы администрации района, начальник финансового управления</t>
  </si>
  <si>
    <t>В.Н.Кортелева</t>
  </si>
  <si>
    <t>Библиотечное, библиографическое и информационное обслуживание населения</t>
  </si>
  <si>
    <t>Посещаемость</t>
  </si>
  <si>
    <t>Формирование , учет, изучение,обеспечение фозического сохранения и безопасности фондов библиотеки</t>
  </si>
  <si>
    <t>работа</t>
  </si>
  <si>
    <t>Количество документов</t>
  </si>
  <si>
    <t>Библиографическая обработка документов и создание каталогов</t>
  </si>
  <si>
    <t>Доля единиц хранения библиотечного фонда, внесенного в ЭБД от общего количества библиотечного фонда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</si>
  <si>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</si>
  <si>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Время ожидания в очереди для подачи документов и получения результатов услуги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</si>
  <si>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</si>
  <si>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</si>
  <si>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обучающихся от 1 года до 3 лет</t>
  </si>
  <si>
    <t>Выполнение учебного плана, годового календарного учебного графика</t>
  </si>
  <si>
    <t>Число человеко-дней обучения</t>
  </si>
  <si>
    <t>человеко-день</t>
  </si>
  <si>
    <t>Кадровое обеспечени</t>
  </si>
  <si>
    <t>-</t>
  </si>
  <si>
    <t>Число обучающихся от 3 лет до 8 лет</t>
  </si>
  <si>
    <t>Уровень информационно-методического и технического оснащения образовательного процесса  для реализуемых основных и дополнительных программ дошкольного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</si>
  <si>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</si>
  <si>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</si>
  <si>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Муниципальное  бюджетное учреждение  дополнительного образования "Детско-юношеская спортивная школа"  пгт Клетня   Брянской области</t>
  </si>
  <si>
    <t>Реализация дополнительных общеразвивающих программ</t>
  </si>
  <si>
    <t xml:space="preserve">Число обучающихся </t>
  </si>
  <si>
    <t>Доля учащихся выполнивших нормативы ЕВСК по 1 взрослому разряду</t>
  </si>
  <si>
    <t>Число человеко-часов пребывания</t>
  </si>
  <si>
    <t>человеко/час</t>
  </si>
  <si>
    <t xml:space="preserve">Муниципальное бюджетное учреждение  дополнительного образования «Клетнянская детская  школа искусств» </t>
  </si>
  <si>
    <t>Доля обучающихся, являющихся участниками конкурсов и других мероприятий районного уровня</t>
  </si>
  <si>
    <t>Эксплуатируемая площадь, всего, в т.ч. зданий прилегающей территории</t>
  </si>
  <si>
    <t xml:space="preserve">Содержание имущественного комплекса в соответствии с нормативными требованиями  </t>
  </si>
  <si>
    <t>Бесперебойное тепло-, водо-, энергообеспечение; содержание объектовнедвижимого имущества в надлежащем санитарном состоянии; безаварийная работа инженерных систем и оборудования</t>
  </si>
  <si>
    <t>планирование и организация проведения ремонта образовательных учреждений района, контроль за качеством и выполнением подрядными организациями графиков производства работы</t>
  </si>
  <si>
    <t>приобретение материально-технических ресурсов для осуществления оперативного технического, документационного и хозяйственного обеспечения деятельности учреждений образования</t>
  </si>
  <si>
    <t>шт.</t>
  </si>
  <si>
    <t>Содержание (эксплуатация) имущества, находящегося в государственной (муниципальной) собственности</t>
  </si>
  <si>
    <t>Работа</t>
  </si>
  <si>
    <t>протяженность линейных объектов</t>
  </si>
  <si>
    <t>километр, тыс. метров</t>
  </si>
  <si>
    <t>количество обслуживаемых базовых станций</t>
  </si>
  <si>
    <t>штука</t>
  </si>
  <si>
    <t>проведение работы на объекте</t>
  </si>
  <si>
    <t xml:space="preserve">единица </t>
  </si>
  <si>
    <t>запланировано в соответствии со сводной бюджетной росписью по состоянию на 31.12.2016</t>
  </si>
  <si>
    <t>Показатели качества, установленные в муниципальном задании на 2016 год</t>
  </si>
  <si>
    <t>плановое значение на 2016 год
(в соответствии с муниципальным заданием в последней редакции)</t>
  </si>
  <si>
    <t>фактическое значение по итогам 2016 года</t>
  </si>
  <si>
    <t>Показатель объема, установленный в муниципальном задании на 2016 год</t>
  </si>
  <si>
    <t>СВЕДЕНИЯ О ВЫПОЛНЕНИИ МУНИЦИПАЛЬНЫМИ УЧРЕЖДЕНИЯМИ КЛЕТНЯНСКОГО РАЙОНА МУНИЦИПАЛЬНЫХ ЗАДАНИЙ ЗА 2016 ГОД</t>
  </si>
  <si>
    <t>СВЕДЕНИЯ О ВЫПОЛНЕНИИ МУНИЦИПАЛЬНЫМИ УЧРЕЖДЕНИЯМИ КЛЕТНЯНСКОГО РАЙОНА МУНИЦИПАЛЬНЫХ ЗАДАНИЙ ЗА 2017 ГОД</t>
  </si>
  <si>
    <t>Показатель объема, установленный в муниципальном задании на 2017 год</t>
  </si>
  <si>
    <t>плановое значение на 2017 год
(в соответствии с муниципальным заданием в последней редакции)</t>
  </si>
  <si>
    <t>Показатели качества, установленные в муниципальном задании на 2017 год</t>
  </si>
  <si>
    <t>фактическое значение по итогам 2017 года</t>
  </si>
  <si>
    <t>запланировано в соответствии со сводной бюджетной росписью по состоянию на 31.12.2017</t>
  </si>
  <si>
    <t>количество клубных формирований</t>
  </si>
  <si>
    <t>наличие обоснованных жалоб от участников (или их законных представителей) клубных формирований</t>
  </si>
  <si>
    <t>количество участников клубных формирований</t>
  </si>
  <si>
    <t>количество участников мероприятий</t>
  </si>
  <si>
    <t>количество жалоб, полученных в отчетном периоде</t>
  </si>
  <si>
    <t>количество положительных публикаций в СМИ о деятельности</t>
  </si>
  <si>
    <t>количество проведенных мероприятий</t>
  </si>
  <si>
    <t>Число обучающихся до 3 лет</t>
  </si>
  <si>
    <t>Исп.И.В.Курашина</t>
  </si>
  <si>
    <t>тел.9 18 31</t>
  </si>
  <si>
    <t>Наименование ГРБС</t>
  </si>
  <si>
    <t>Сведения о планируемых на 2022 год и на плановый период 2023 и 2024 годов объемах муниципальными учреждениями Брянского муниципального района Брянской области муниципальных заданий на оказание муниципальных услуг (выполнение работ), а также о планируемых объемах финансового обеспечения в сравнении с ожидаемым исполнением за 2021 год и отчетом за 2020 год</t>
  </si>
  <si>
    <t>Объем оказания муниципальных услуг (выполнения работ)</t>
  </si>
  <si>
    <t>2020 год (факт)</t>
  </si>
  <si>
    <t>2021 (оценка)</t>
  </si>
  <si>
    <t>2022 год</t>
  </si>
  <si>
    <t>2023 год</t>
  </si>
  <si>
    <t>2024 год</t>
  </si>
  <si>
    <t>Финансовое обеспечение выполнения муниципального задания</t>
  </si>
  <si>
    <t>Число обучающихся</t>
  </si>
  <si>
    <t>МБОУ "Гимназия №1 Брянского района"</t>
  </si>
  <si>
    <t>Число человеко - дней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</si>
  <si>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</si>
  <si>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</si>
  <si>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МБОУ "Глинищевская СОШ"</t>
  </si>
  <si>
    <t>МБОУ "Домашовская СОШ"</t>
  </si>
  <si>
    <t>МБОУ "Лицей №1 Брянского района"</t>
  </si>
  <si>
    <t>МБОУ "Малополпинская СОШ"</t>
  </si>
  <si>
    <t>МБОУ "Мичуринская СОШ"</t>
  </si>
  <si>
    <t>МБОУ "Молотинская СОШ"</t>
  </si>
  <si>
    <t>МБОУ "Новодарковичская СОШ"</t>
  </si>
  <si>
    <t>МБОУ "Новосельская СОШ"</t>
  </si>
  <si>
    <t>МБОУ "Нетьинская СОШ"</t>
  </si>
  <si>
    <t>МБОУ "Отрадненская СОШ"</t>
  </si>
  <si>
    <t>МБОУ "Пальцовская СОШ им Ф.В.Журавлева"</t>
  </si>
  <si>
    <t>МБОУ "Свенская СОШ №1"</t>
  </si>
  <si>
    <t>МБОУ "Снежская гимназия"</t>
  </si>
  <si>
    <t>МБОУ "Супоневская СОШ №1 им Героя Советского Союза Н.И.Чувина"</t>
  </si>
  <si>
    <t>МБОУ "Стекляннорадицкая СОШ"</t>
  </si>
  <si>
    <t>МБОУ "Смольянская СОШ"</t>
  </si>
  <si>
    <t>МБОУ "Теменичская СОШ"</t>
  </si>
  <si>
    <t>МБОУ "Титовская СОШ"</t>
  </si>
  <si>
    <t>Меркульевская начальная школа-дедский сад</t>
  </si>
  <si>
    <t>МБОУ "Колтовская СОШ"</t>
  </si>
  <si>
    <t>МБОУ "Госомская СОШ"</t>
  </si>
  <si>
    <t>МБДОУ "Золотой ключик Брянского района"</t>
  </si>
  <si>
    <t>МБДОУ "Золотой петушок Брянского района"</t>
  </si>
  <si>
    <t>МБДОУ "Дружба Брянского района"</t>
  </si>
  <si>
    <t>МБДОУ "Снежинка Брянского района"</t>
  </si>
  <si>
    <t>МБДОУ "Мегаполис Брянского района"</t>
  </si>
  <si>
    <t>МБОУ ДОД Глинищевская ДЮСШ</t>
  </si>
  <si>
    <t>МБОУ "Супоневская СОШ №2 "</t>
  </si>
  <si>
    <t>Реализация дополнительныхых общеобразовательных программ</t>
  </si>
  <si>
    <t>Число человеко -часов</t>
  </si>
  <si>
    <t>человеко-час</t>
  </si>
  <si>
    <t xml:space="preserve">60 267400
</t>
  </si>
  <si>
    <t>9639300</t>
  </si>
  <si>
    <t>МБУ ДО "Мичуринская ДШИ им. М.В. Шевердина"</t>
  </si>
  <si>
    <t>Реализация дополнительных предпрофессиональных общеобразовательных программ в области искусств</t>
  </si>
  <si>
    <t>Количество человеко-часов</t>
  </si>
  <si>
    <t>Человеко-час</t>
  </si>
  <si>
    <t>Реализация дополнительных общеразвивающих общеобразовательных программ в области искусств</t>
  </si>
  <si>
    <t>МБУ ДО "ДШИ д. Добрунь Брянского района"</t>
  </si>
  <si>
    <t>МБУ ДО "Глинищевская ДШИ"</t>
  </si>
  <si>
    <t>МБУК "Историко -краеведческий музей Брянского района"</t>
  </si>
  <si>
    <t>Публичный показ музейных предметов, музейных коллекций</t>
  </si>
  <si>
    <t>количество посетителей</t>
  </si>
  <si>
    <t>МБУК "ЦБС Брянского района"</t>
  </si>
  <si>
    <t>Библиотечное, библиографическое и информационное обслуживание пользователей библиотеки</t>
  </si>
  <si>
    <t xml:space="preserve">количество посещений </t>
  </si>
  <si>
    <t>МБУ "МФОК Брянского района"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</si>
  <si>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</si>
  <si>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</si>
  <si>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МАУ ФОК "Глинищево"</t>
  </si>
  <si>
    <t>Спортивная подготовка по неолимпийским видам спорта</t>
  </si>
  <si>
    <t>число лиц, прошедших спортивную подготовку на этапах спортивной подготовки</t>
  </si>
  <si>
    <t>Спортивная подготовка по олимпийским видам спорта</t>
  </si>
  <si>
    <t>МБУ "Транспортно-хозяйственная служба администрации Брянского района"</t>
  </si>
  <si>
    <t>1. Содержание (эксплуатация) имущества, находящегося в государственной (муниципальной) собственности</t>
  </si>
  <si>
    <t>Эксплуатируемая площадь объектов</t>
  </si>
  <si>
    <t>тыс.кв.м</t>
  </si>
  <si>
    <t>Количество объетов</t>
  </si>
  <si>
    <t>ед</t>
  </si>
  <si>
    <t>2. Организация и осуществление транспортного обслуживания</t>
  </si>
  <si>
    <t>Машино-часы работы автомобилей</t>
  </si>
  <si>
    <t>МБУ "МФЦ ПГ и МУ в Брянском районе"</t>
  </si>
  <si>
    <t>Предоставление государственных муниципальных услуг</t>
  </si>
  <si>
    <t>Управление образования администрации Брянского района</t>
  </si>
  <si>
    <t>Управление культуры, молодежной политики и спорта Брянского муниципального района</t>
  </si>
  <si>
    <t>Администрация Брянского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</si>
</sst>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4" fontId="23" fillId="8" borderId="13">
      <alignment horizontal="right" vertical="top" shrinkToFit="1"/>
    </xf>
    <xf numFmtId="4" fontId="23" fillId="9" borderId="13">
      <alignment horizontal="right" vertical="top" shrinkToFit="1"/>
    </xf>
    <xf numFmtId="4" fontId="23" fillId="8" borderId="14">
      <alignment horizontal="right" vertical="top" shrinkToFit="1"/>
    </xf>
  </cellStyleXfs>
  <cellXfs count="173">
    <xf numFmtId="0" fontId="0" fillId="0" borderId="0" xfId="0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" fontId="19" fillId="0" borderId="3" xfId="0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4" fontId="19" fillId="6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9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4" fontId="16" fillId="0" borderId="3" xfId="0" applyNumberFormat="1" applyFont="1" applyFill="1" applyBorder="1" applyAlignment="1" applyProtection="1">
      <alignment horizontal="center" vertical="center" wrapText="1"/>
    </xf>
    <xf numFmtId="4" fontId="19" fillId="3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4" fontId="19" fillId="0" borderId="0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4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3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5" fillId="7" borderId="15" xfId="0" applyFont="1" applyFill="1" applyBorder="1" applyAlignment="1" applyProtection="1">
      <alignment horizontal="center" vertical="center" wrapText="1"/>
    </xf>
    <xf numFmtId="0" fontId="15" fillId="7" borderId="16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  <xf numFmtId="4" fontId="19" fillId="3" borderId="1" xfId="0" applyNumberFormat="1" applyFont="1" applyFill="1" applyBorder="1" applyAlignment="1" applyProtection="1">
      <alignment horizontal="center" vertical="center" wrapText="1"/>
    </xf>
    <xf numFmtId="4" fontId="19" fillId="3" borderId="4" xfId="0" applyNumberFormat="1" applyFont="1" applyFill="1" applyBorder="1" applyAlignment="1" applyProtection="1">
      <alignment horizontal="center" vertical="center" wrapText="1"/>
    </xf>
    <xf numFmtId="4" fontId="19" fillId="3" borderId="3" xfId="0" applyNumberFormat="1" applyFont="1" applyFill="1" applyBorder="1" applyAlignment="1" applyProtection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22" fillId="7" borderId="12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7" borderId="10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7" borderId="8" xfId="0" applyFont="1" applyFill="1" applyBorder="1" applyAlignment="1" applyProtection="1">
      <alignment horizontal="center" vertical="center" wrapText="1"/>
    </xf>
  </cellXfs>
  <cellStyles count="5">
    <cellStyle name="xl27" xfId="2"/>
    <cellStyle name="xl28" xfId="3"/>
    <cellStyle name="xl36" xf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4;&#1099;&#1087;&#1086;&#1083;&#1085;&#1077;&#1085;&#1080;&#1080;%20&#1052;&#1047;%20&#1082;%20&#1087;&#1088;&#1086;&#1077;&#1082;&#1090;&#1091;%20&#1073;&#1102;&#1076;&#1078;&#1077;&#1090;&#1072;%20202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Лист1"/>
    </sheetNames>
    <sheetDataSet>
      <sheetData sheetId="0" refreshError="1"/>
      <sheetData sheetId="1" refreshError="1"/>
      <sheetData sheetId="2">
        <row r="22">
          <cell r="A22" t="str">
            <v>МБУК "ЦКД Брянского района"</v>
          </cell>
          <cell r="B22" t="str">
            <v>Организация деятельности клубных формирований и формирований самодеятельного народного творчества</v>
          </cell>
          <cell r="C22" t="str">
            <v>число участников клубных формирований</v>
          </cell>
          <cell r="D22" t="str">
            <v>человек</v>
          </cell>
          <cell r="E22">
            <v>2294</v>
          </cell>
          <cell r="F22">
            <v>2294</v>
          </cell>
          <cell r="G22">
            <v>2294</v>
          </cell>
          <cell r="H22">
            <v>2294</v>
          </cell>
          <cell r="I22">
            <v>2294</v>
          </cell>
        </row>
        <row r="23">
          <cell r="C23" t="str">
            <v>количество участников мероприятий</v>
          </cell>
          <cell r="D23" t="str">
            <v>человек</v>
          </cell>
          <cell r="E23">
            <v>73651</v>
          </cell>
          <cell r="F23">
            <v>233500</v>
          </cell>
          <cell r="G23">
            <v>233500</v>
          </cell>
          <cell r="H23">
            <v>233500</v>
          </cell>
          <cell r="I23">
            <v>233500</v>
          </cell>
        </row>
        <row r="26">
          <cell r="A26" t="str">
            <v>МБУ "Спортивная школа Брянского района"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zoomScale="80" zoomScaleNormal="80" workbookViewId="0">
      <selection activeCell="C69" sqref="C69:C74"/>
    </sheetView>
  </sheetViews>
  <sheetFormatPr defaultRowHeight="12.75" x14ac:dyDescent="0.2"/>
  <cols>
    <col min="1" max="1" width="4.85546875" style="9" customWidth="1"/>
    <col min="2" max="2" width="17.42578125" style="9" customWidth="1"/>
    <col min="3" max="3" width="21.7109375" style="9" customWidth="1"/>
    <col min="4" max="4" width="4.42578125" style="7" customWidth="1"/>
    <col min="5" max="5" width="13.28515625" style="9" customWidth="1"/>
    <col min="6" max="6" width="6.85546875" style="9" customWidth="1"/>
    <col min="7" max="8" width="8.7109375" style="9" customWidth="1"/>
    <col min="9" max="9" width="32.285156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3" spans="1:19" s="1" customFormat="1" ht="27.75" customHeight="1" x14ac:dyDescent="0.25">
      <c r="A3" s="92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9" s="1" customFormat="1" ht="31.5" customHeight="1" x14ac:dyDescent="0.25">
      <c r="A4" s="88" t="s">
        <v>0</v>
      </c>
      <c r="B4" s="88" t="s">
        <v>1</v>
      </c>
      <c r="C4" s="88" t="s">
        <v>2</v>
      </c>
      <c r="D4" s="88" t="s">
        <v>3</v>
      </c>
      <c r="E4" s="94" t="s">
        <v>107</v>
      </c>
      <c r="F4" s="94"/>
      <c r="G4" s="94"/>
      <c r="H4" s="94"/>
      <c r="I4" s="94" t="s">
        <v>104</v>
      </c>
      <c r="J4" s="94"/>
      <c r="K4" s="94"/>
      <c r="L4" s="94"/>
      <c r="M4" s="94" t="s">
        <v>4</v>
      </c>
      <c r="N4" s="94"/>
    </row>
    <row r="5" spans="1:19" s="1" customFormat="1" ht="89.25" x14ac:dyDescent="0.25">
      <c r="A5" s="93"/>
      <c r="B5" s="93"/>
      <c r="C5" s="93"/>
      <c r="D5" s="93"/>
      <c r="E5" s="88" t="s">
        <v>5</v>
      </c>
      <c r="F5" s="88" t="s">
        <v>6</v>
      </c>
      <c r="G5" s="88" t="s">
        <v>105</v>
      </c>
      <c r="H5" s="88" t="s">
        <v>106</v>
      </c>
      <c r="I5" s="88" t="s">
        <v>5</v>
      </c>
      <c r="J5" s="88" t="s">
        <v>6</v>
      </c>
      <c r="K5" s="88" t="s">
        <v>105</v>
      </c>
      <c r="L5" s="88" t="s">
        <v>106</v>
      </c>
      <c r="M5" s="2" t="s">
        <v>103</v>
      </c>
      <c r="N5" s="2" t="s">
        <v>7</v>
      </c>
    </row>
    <row r="6" spans="1:19" s="1" customFormat="1" ht="27.7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" t="e">
        <f>SUM(#REF!)</f>
        <v>#REF!</v>
      </c>
      <c r="N6" s="3" t="e">
        <f>SUM(#REF!)</f>
        <v>#REF!</v>
      </c>
    </row>
    <row r="7" spans="1:19" s="22" customFormat="1" ht="127.5" x14ac:dyDescent="0.25">
      <c r="A7" s="90">
        <v>851</v>
      </c>
      <c r="B7" s="34" t="s">
        <v>69</v>
      </c>
      <c r="C7" s="20" t="s">
        <v>67</v>
      </c>
      <c r="D7" s="20" t="s">
        <v>8</v>
      </c>
      <c r="E7" s="21" t="s">
        <v>9</v>
      </c>
      <c r="F7" s="21" t="s">
        <v>10</v>
      </c>
      <c r="G7" s="21">
        <v>3026</v>
      </c>
      <c r="H7" s="21">
        <v>3437</v>
      </c>
      <c r="I7" s="21" t="s">
        <v>68</v>
      </c>
      <c r="J7" s="21" t="s">
        <v>11</v>
      </c>
      <c r="K7" s="21">
        <v>15</v>
      </c>
      <c r="L7" s="21">
        <v>15</v>
      </c>
      <c r="M7" s="29">
        <v>1239943</v>
      </c>
      <c r="N7" s="29">
        <v>1239943</v>
      </c>
    </row>
    <row r="8" spans="1:19" s="7" customFormat="1" ht="81.75" customHeight="1" x14ac:dyDescent="0.2">
      <c r="A8" s="90"/>
      <c r="B8" s="15" t="s">
        <v>12</v>
      </c>
      <c r="C8" s="10" t="s">
        <v>13</v>
      </c>
      <c r="D8" s="10" t="s">
        <v>8</v>
      </c>
      <c r="E8" s="10" t="s">
        <v>14</v>
      </c>
      <c r="F8" s="10" t="s">
        <v>15</v>
      </c>
      <c r="G8" s="5">
        <v>138</v>
      </c>
      <c r="H8" s="10">
        <v>138</v>
      </c>
      <c r="I8" s="10" t="s">
        <v>16</v>
      </c>
      <c r="J8" s="10" t="s">
        <v>17</v>
      </c>
      <c r="K8" s="5">
        <v>1450</v>
      </c>
      <c r="L8" s="10">
        <v>1411</v>
      </c>
      <c r="M8" s="6">
        <v>8467452</v>
      </c>
      <c r="N8" s="6">
        <v>8467452</v>
      </c>
    </row>
    <row r="9" spans="1:19" ht="77.25" customHeight="1" x14ac:dyDescent="0.2">
      <c r="A9" s="90"/>
      <c r="B9" s="91" t="s">
        <v>18</v>
      </c>
      <c r="C9" s="10" t="s">
        <v>60</v>
      </c>
      <c r="D9" s="10" t="s">
        <v>8</v>
      </c>
      <c r="E9" s="10" t="s">
        <v>19</v>
      </c>
      <c r="F9" s="10" t="s">
        <v>25</v>
      </c>
      <c r="G9" s="10">
        <v>70283</v>
      </c>
      <c r="H9" s="10">
        <v>70554</v>
      </c>
      <c r="I9" s="10" t="s">
        <v>61</v>
      </c>
      <c r="J9" s="10" t="s">
        <v>25</v>
      </c>
      <c r="K9" s="10">
        <v>10</v>
      </c>
      <c r="L9" s="10">
        <v>10.1</v>
      </c>
      <c r="M9" s="6">
        <v>4948578.38</v>
      </c>
      <c r="N9" s="6">
        <v>4948578.38</v>
      </c>
      <c r="O9" s="8"/>
      <c r="P9" s="8"/>
      <c r="Q9" s="8"/>
      <c r="R9" s="8"/>
      <c r="S9" s="8"/>
    </row>
    <row r="10" spans="1:19" ht="77.25" customHeight="1" x14ac:dyDescent="0.2">
      <c r="A10" s="90"/>
      <c r="B10" s="91"/>
      <c r="C10" s="10" t="s">
        <v>62</v>
      </c>
      <c r="D10" s="10" t="s">
        <v>63</v>
      </c>
      <c r="E10" s="10" t="s">
        <v>64</v>
      </c>
      <c r="F10" s="10" t="s">
        <v>25</v>
      </c>
      <c r="G10" s="10">
        <v>110025</v>
      </c>
      <c r="H10" s="10">
        <v>110478</v>
      </c>
      <c r="I10" s="10" t="s">
        <v>21</v>
      </c>
      <c r="J10" s="10" t="s">
        <v>20</v>
      </c>
      <c r="K10" s="10">
        <v>2</v>
      </c>
      <c r="L10" s="10">
        <v>2.8</v>
      </c>
      <c r="M10" s="10">
        <v>148876.54</v>
      </c>
      <c r="N10" s="10">
        <v>148876.54</v>
      </c>
      <c r="O10" s="8"/>
      <c r="P10" s="8"/>
      <c r="Q10" s="8"/>
      <c r="R10" s="8"/>
      <c r="S10" s="8"/>
    </row>
    <row r="11" spans="1:19" ht="52.5" customHeight="1" x14ac:dyDescent="0.2">
      <c r="A11" s="90"/>
      <c r="B11" s="91"/>
      <c r="C11" s="10" t="s">
        <v>65</v>
      </c>
      <c r="D11" s="10" t="s">
        <v>63</v>
      </c>
      <c r="E11" s="10" t="s">
        <v>64</v>
      </c>
      <c r="F11" s="10" t="s">
        <v>25</v>
      </c>
      <c r="G11" s="10">
        <v>16016</v>
      </c>
      <c r="H11" s="10">
        <v>18312</v>
      </c>
      <c r="I11" s="12" t="s">
        <v>66</v>
      </c>
      <c r="J11" s="12" t="s">
        <v>20</v>
      </c>
      <c r="K11" s="12">
        <v>14.6</v>
      </c>
      <c r="L11" s="12">
        <v>15</v>
      </c>
      <c r="M11" s="12">
        <v>225445.08</v>
      </c>
      <c r="N11" s="12">
        <v>225445.08</v>
      </c>
      <c r="O11" s="8"/>
      <c r="P11" s="8"/>
      <c r="Q11" s="8"/>
      <c r="R11" s="8"/>
      <c r="S11" s="8"/>
    </row>
    <row r="12" spans="1:19" s="11" customFormat="1" ht="58.15" customHeight="1" x14ac:dyDescent="0.25">
      <c r="A12" s="117">
        <v>852</v>
      </c>
      <c r="B12" s="91" t="s">
        <v>22</v>
      </c>
      <c r="C12" s="98" t="s">
        <v>70</v>
      </c>
      <c r="D12" s="98" t="s">
        <v>8</v>
      </c>
      <c r="E12" s="10" t="s">
        <v>71</v>
      </c>
      <c r="F12" s="10" t="s">
        <v>23</v>
      </c>
      <c r="G12" s="10">
        <v>43</v>
      </c>
      <c r="H12" s="10">
        <v>43</v>
      </c>
      <c r="I12" s="10" t="s">
        <v>72</v>
      </c>
      <c r="J12" s="12" t="s">
        <v>24</v>
      </c>
      <c r="K12" s="10">
        <v>100</v>
      </c>
      <c r="L12" s="10">
        <v>100</v>
      </c>
      <c r="M12" s="99">
        <f>13479888</f>
        <v>13479888</v>
      </c>
      <c r="N12" s="99">
        <f>13479888</f>
        <v>13479888</v>
      </c>
    </row>
    <row r="13" spans="1:19" s="11" customFormat="1" ht="31.15" customHeight="1" x14ac:dyDescent="0.25">
      <c r="A13" s="118"/>
      <c r="B13" s="91"/>
      <c r="C13" s="98"/>
      <c r="D13" s="98"/>
      <c r="E13" s="95" t="s">
        <v>73</v>
      </c>
      <c r="F13" s="95" t="s">
        <v>74</v>
      </c>
      <c r="G13" s="95">
        <v>6907</v>
      </c>
      <c r="H13" s="95">
        <v>6907</v>
      </c>
      <c r="I13" s="13" t="s">
        <v>75</v>
      </c>
      <c r="J13" s="10" t="s">
        <v>24</v>
      </c>
      <c r="K13" s="10">
        <v>100</v>
      </c>
      <c r="L13" s="10">
        <v>100</v>
      </c>
      <c r="M13" s="99"/>
      <c r="N13" s="99"/>
    </row>
    <row r="14" spans="1:19" s="11" customFormat="1" ht="30" customHeight="1" x14ac:dyDescent="0.25">
      <c r="A14" s="118"/>
      <c r="B14" s="91"/>
      <c r="C14" s="98"/>
      <c r="D14" s="98"/>
      <c r="E14" s="97"/>
      <c r="F14" s="97"/>
      <c r="G14" s="97"/>
      <c r="H14" s="97"/>
      <c r="I14" s="13" t="s">
        <v>28</v>
      </c>
      <c r="J14" s="10" t="s">
        <v>24</v>
      </c>
      <c r="K14" s="10" t="s">
        <v>76</v>
      </c>
      <c r="L14" s="10" t="s">
        <v>76</v>
      </c>
      <c r="M14" s="99"/>
      <c r="N14" s="99"/>
    </row>
    <row r="15" spans="1:19" s="11" customFormat="1" ht="84.6" customHeight="1" x14ac:dyDescent="0.25">
      <c r="A15" s="118"/>
      <c r="B15" s="91"/>
      <c r="C15" s="98"/>
      <c r="D15" s="98"/>
      <c r="E15" s="10" t="s">
        <v>77</v>
      </c>
      <c r="F15" s="10" t="s">
        <v>23</v>
      </c>
      <c r="G15" s="10">
        <v>193</v>
      </c>
      <c r="H15" s="10">
        <v>193</v>
      </c>
      <c r="I15" s="13" t="s">
        <v>78</v>
      </c>
      <c r="J15" s="10" t="s">
        <v>24</v>
      </c>
      <c r="K15" s="10">
        <v>90</v>
      </c>
      <c r="L15" s="10">
        <v>90</v>
      </c>
      <c r="M15" s="99"/>
      <c r="N15" s="99"/>
    </row>
    <row r="16" spans="1:19" s="11" customFormat="1" ht="55.5" customHeight="1" x14ac:dyDescent="0.25">
      <c r="A16" s="118"/>
      <c r="B16" s="91"/>
      <c r="C16" s="98"/>
      <c r="D16" s="98"/>
      <c r="E16" s="26" t="s">
        <v>73</v>
      </c>
      <c r="F16" s="26" t="s">
        <v>74</v>
      </c>
      <c r="G16" s="26">
        <v>31643</v>
      </c>
      <c r="H16" s="26">
        <v>31643</v>
      </c>
      <c r="I16" s="13" t="s">
        <v>29</v>
      </c>
      <c r="J16" s="10" t="s">
        <v>24</v>
      </c>
      <c r="K16" s="10">
        <v>95</v>
      </c>
      <c r="L16" s="10">
        <v>95</v>
      </c>
      <c r="M16" s="99"/>
      <c r="N16" s="99"/>
    </row>
    <row r="17" spans="1:14" s="11" customFormat="1" ht="51" customHeight="1" x14ac:dyDescent="0.25">
      <c r="A17" s="118"/>
      <c r="B17" s="96" t="s">
        <v>26</v>
      </c>
      <c r="C17" s="96" t="s">
        <v>70</v>
      </c>
      <c r="D17" s="96" t="s">
        <v>8</v>
      </c>
      <c r="E17" s="10" t="s">
        <v>71</v>
      </c>
      <c r="F17" s="10" t="s">
        <v>23</v>
      </c>
      <c r="G17" s="10">
        <v>20</v>
      </c>
      <c r="H17" s="10">
        <v>20</v>
      </c>
      <c r="I17" s="10" t="s">
        <v>72</v>
      </c>
      <c r="J17" s="12" t="s">
        <v>24</v>
      </c>
      <c r="K17" s="10">
        <v>100</v>
      </c>
      <c r="L17" s="10">
        <v>100</v>
      </c>
      <c r="M17" s="99">
        <v>7272696.2599999998</v>
      </c>
      <c r="N17" s="99">
        <v>7272696.2599999998</v>
      </c>
    </row>
    <row r="18" spans="1:14" s="11" customFormat="1" ht="22.15" customHeight="1" x14ac:dyDescent="0.25">
      <c r="A18" s="118"/>
      <c r="B18" s="96"/>
      <c r="C18" s="96"/>
      <c r="D18" s="96"/>
      <c r="E18" s="95" t="s">
        <v>73</v>
      </c>
      <c r="F18" s="95" t="s">
        <v>74</v>
      </c>
      <c r="G18" s="95">
        <v>2689</v>
      </c>
      <c r="H18" s="95">
        <v>2689</v>
      </c>
      <c r="I18" s="13" t="s">
        <v>75</v>
      </c>
      <c r="J18" s="10" t="s">
        <v>24</v>
      </c>
      <c r="K18" s="10">
        <v>100</v>
      </c>
      <c r="L18" s="10">
        <v>100</v>
      </c>
      <c r="M18" s="99"/>
      <c r="N18" s="99"/>
    </row>
    <row r="19" spans="1:14" s="11" customFormat="1" ht="37.15" customHeight="1" x14ac:dyDescent="0.25">
      <c r="A19" s="118"/>
      <c r="B19" s="96"/>
      <c r="C19" s="96"/>
      <c r="D19" s="96"/>
      <c r="E19" s="97"/>
      <c r="F19" s="97"/>
      <c r="G19" s="97"/>
      <c r="H19" s="97"/>
      <c r="I19" s="13" t="s">
        <v>28</v>
      </c>
      <c r="J19" s="10" t="s">
        <v>24</v>
      </c>
      <c r="K19" s="10" t="s">
        <v>76</v>
      </c>
      <c r="L19" s="10" t="s">
        <v>76</v>
      </c>
      <c r="M19" s="99"/>
      <c r="N19" s="99"/>
    </row>
    <row r="20" spans="1:14" s="11" customFormat="1" ht="84" customHeight="1" x14ac:dyDescent="0.25">
      <c r="A20" s="118"/>
      <c r="B20" s="96"/>
      <c r="C20" s="96"/>
      <c r="D20" s="96"/>
      <c r="E20" s="10" t="s">
        <v>77</v>
      </c>
      <c r="F20" s="10" t="s">
        <v>23</v>
      </c>
      <c r="G20" s="10">
        <v>120</v>
      </c>
      <c r="H20" s="10">
        <v>120</v>
      </c>
      <c r="I20" s="13" t="s">
        <v>78</v>
      </c>
      <c r="J20" s="10" t="s">
        <v>24</v>
      </c>
      <c r="K20" s="10">
        <v>90</v>
      </c>
      <c r="L20" s="10">
        <v>90</v>
      </c>
      <c r="M20" s="99"/>
      <c r="N20" s="99"/>
    </row>
    <row r="21" spans="1:14" s="11" customFormat="1" ht="42" customHeight="1" x14ac:dyDescent="0.25">
      <c r="A21" s="118"/>
      <c r="B21" s="96"/>
      <c r="C21" s="96"/>
      <c r="D21" s="96"/>
      <c r="E21" s="26" t="s">
        <v>73</v>
      </c>
      <c r="F21" s="26" t="s">
        <v>74</v>
      </c>
      <c r="G21" s="26">
        <v>19920</v>
      </c>
      <c r="H21" s="26">
        <v>19920</v>
      </c>
      <c r="I21" s="13" t="s">
        <v>29</v>
      </c>
      <c r="J21" s="10" t="s">
        <v>24</v>
      </c>
      <c r="K21" s="10">
        <v>90</v>
      </c>
      <c r="L21" s="10">
        <v>90</v>
      </c>
      <c r="M21" s="99"/>
      <c r="N21" s="99"/>
    </row>
    <row r="22" spans="1:14" ht="41.25" customHeight="1" x14ac:dyDescent="0.2">
      <c r="A22" s="118"/>
      <c r="B22" s="98" t="s">
        <v>27</v>
      </c>
      <c r="C22" s="98" t="s">
        <v>70</v>
      </c>
      <c r="D22" s="98"/>
      <c r="E22" s="10" t="s">
        <v>71</v>
      </c>
      <c r="F22" s="10" t="s">
        <v>23</v>
      </c>
      <c r="G22" s="10">
        <v>23</v>
      </c>
      <c r="H22" s="10">
        <v>23</v>
      </c>
      <c r="I22" s="10" t="s">
        <v>72</v>
      </c>
      <c r="J22" s="12" t="s">
        <v>24</v>
      </c>
      <c r="K22" s="10">
        <v>100</v>
      </c>
      <c r="L22" s="10">
        <v>100</v>
      </c>
      <c r="M22" s="99">
        <v>10975998.15</v>
      </c>
      <c r="N22" s="99">
        <v>10975998.15</v>
      </c>
    </row>
    <row r="23" spans="1:14" ht="28.5" customHeight="1" x14ac:dyDescent="0.2">
      <c r="A23" s="118"/>
      <c r="B23" s="98"/>
      <c r="C23" s="98"/>
      <c r="D23" s="98"/>
      <c r="E23" s="95" t="s">
        <v>73</v>
      </c>
      <c r="F23" s="95" t="s">
        <v>74</v>
      </c>
      <c r="G23" s="95">
        <v>5358</v>
      </c>
      <c r="H23" s="95">
        <v>5358</v>
      </c>
      <c r="I23" s="13" t="s">
        <v>75</v>
      </c>
      <c r="J23" s="10" t="s">
        <v>24</v>
      </c>
      <c r="K23" s="10">
        <v>100</v>
      </c>
      <c r="L23" s="10">
        <v>100</v>
      </c>
      <c r="M23" s="99"/>
      <c r="N23" s="99"/>
    </row>
    <row r="24" spans="1:14" ht="28.5" customHeight="1" x14ac:dyDescent="0.2">
      <c r="A24" s="118"/>
      <c r="B24" s="98"/>
      <c r="C24" s="98"/>
      <c r="D24" s="98"/>
      <c r="E24" s="97"/>
      <c r="F24" s="97"/>
      <c r="G24" s="97"/>
      <c r="H24" s="97"/>
      <c r="I24" s="13" t="s">
        <v>28</v>
      </c>
      <c r="J24" s="10" t="s">
        <v>24</v>
      </c>
      <c r="K24" s="10">
        <v>100</v>
      </c>
      <c r="L24" s="10">
        <v>100</v>
      </c>
      <c r="M24" s="99"/>
      <c r="N24" s="99"/>
    </row>
    <row r="25" spans="1:14" ht="86.45" customHeight="1" x14ac:dyDescent="0.2">
      <c r="A25" s="118"/>
      <c r="B25" s="98"/>
      <c r="C25" s="98"/>
      <c r="D25" s="98"/>
      <c r="E25" s="10" t="s">
        <v>77</v>
      </c>
      <c r="F25" s="10" t="s">
        <v>23</v>
      </c>
      <c r="G25" s="10">
        <v>164</v>
      </c>
      <c r="H25" s="10">
        <v>164</v>
      </c>
      <c r="I25" s="13" t="s">
        <v>78</v>
      </c>
      <c r="J25" s="10" t="s">
        <v>24</v>
      </c>
      <c r="K25" s="10">
        <v>90</v>
      </c>
      <c r="L25" s="10">
        <v>90</v>
      </c>
      <c r="M25" s="99"/>
      <c r="N25" s="99"/>
    </row>
    <row r="26" spans="1:14" ht="50.25" customHeight="1" x14ac:dyDescent="0.2">
      <c r="A26" s="118"/>
      <c r="B26" s="98"/>
      <c r="C26" s="98"/>
      <c r="D26" s="98"/>
      <c r="E26" s="26" t="s">
        <v>73</v>
      </c>
      <c r="F26" s="26" t="s">
        <v>74</v>
      </c>
      <c r="G26" s="26">
        <v>23165</v>
      </c>
      <c r="H26" s="26">
        <v>23165</v>
      </c>
      <c r="I26" s="13" t="s">
        <v>29</v>
      </c>
      <c r="J26" s="10" t="s">
        <v>24</v>
      </c>
      <c r="K26" s="10">
        <v>95</v>
      </c>
      <c r="L26" s="10">
        <v>95</v>
      </c>
      <c r="M26" s="99"/>
      <c r="N26" s="99"/>
    </row>
    <row r="27" spans="1:14" ht="15.75" hidden="1" customHeight="1" x14ac:dyDescent="0.2">
      <c r="A27" s="118"/>
      <c r="B27" s="98"/>
      <c r="C27" s="98"/>
      <c r="D27" s="98"/>
      <c r="E27" s="30"/>
      <c r="F27" s="30"/>
      <c r="G27" s="30"/>
      <c r="H27" s="30"/>
      <c r="I27" s="13"/>
      <c r="J27" s="13"/>
      <c r="K27" s="13" t="s">
        <v>30</v>
      </c>
      <c r="L27" s="13"/>
      <c r="M27" s="99"/>
      <c r="N27" s="99"/>
    </row>
    <row r="28" spans="1:14" ht="26.25" hidden="1" customHeight="1" x14ac:dyDescent="0.2">
      <c r="A28" s="118"/>
      <c r="B28" s="98"/>
      <c r="C28" s="98"/>
      <c r="D28" s="98"/>
      <c r="E28" s="30"/>
      <c r="F28" s="30"/>
      <c r="G28" s="30"/>
      <c r="H28" s="30"/>
      <c r="I28" s="13" t="s">
        <v>31</v>
      </c>
      <c r="J28" s="10"/>
      <c r="K28" s="10" t="s">
        <v>32</v>
      </c>
      <c r="L28" s="10" t="s">
        <v>32</v>
      </c>
      <c r="M28" s="99"/>
      <c r="N28" s="99"/>
    </row>
    <row r="29" spans="1:14" ht="51.75" hidden="1" customHeight="1" x14ac:dyDescent="0.2">
      <c r="A29" s="118"/>
      <c r="B29" s="98"/>
      <c r="C29" s="98"/>
      <c r="D29" s="98"/>
      <c r="E29" s="30"/>
      <c r="F29" s="30"/>
      <c r="G29" s="30"/>
      <c r="H29" s="30"/>
      <c r="I29" s="13" t="s">
        <v>33</v>
      </c>
      <c r="J29" s="10"/>
      <c r="K29" s="10" t="s">
        <v>32</v>
      </c>
      <c r="L29" s="10" t="s">
        <v>32</v>
      </c>
      <c r="M29" s="99"/>
      <c r="N29" s="99"/>
    </row>
    <row r="30" spans="1:14" ht="51.75" hidden="1" customHeight="1" x14ac:dyDescent="0.2">
      <c r="A30" s="118"/>
      <c r="B30" s="98"/>
      <c r="C30" s="98"/>
      <c r="D30" s="98"/>
      <c r="E30" s="30"/>
      <c r="F30" s="30"/>
      <c r="G30" s="30"/>
      <c r="H30" s="30"/>
      <c r="I30" s="13" t="s">
        <v>34</v>
      </c>
      <c r="J30" s="10"/>
      <c r="K30" s="10" t="s">
        <v>35</v>
      </c>
      <c r="L30" s="10" t="s">
        <v>35</v>
      </c>
      <c r="M30" s="99"/>
      <c r="N30" s="99"/>
    </row>
    <row r="31" spans="1:14" ht="52.5" hidden="1" customHeight="1" x14ac:dyDescent="0.2">
      <c r="A31" s="118"/>
      <c r="B31" s="98"/>
      <c r="C31" s="98"/>
      <c r="D31" s="98"/>
      <c r="E31" s="30"/>
      <c r="F31" s="30"/>
      <c r="G31" s="30"/>
      <c r="H31" s="30"/>
      <c r="I31" s="13" t="s">
        <v>36</v>
      </c>
      <c r="J31" s="10"/>
      <c r="K31" s="10" t="s">
        <v>35</v>
      </c>
      <c r="L31" s="10" t="s">
        <v>35</v>
      </c>
      <c r="M31" s="99"/>
      <c r="N31" s="99"/>
    </row>
    <row r="32" spans="1:14" ht="13.5" hidden="1" customHeight="1" x14ac:dyDescent="0.2">
      <c r="A32" s="118"/>
      <c r="B32" s="98"/>
      <c r="C32" s="98"/>
      <c r="D32" s="98"/>
      <c r="E32" s="30"/>
      <c r="F32" s="30"/>
      <c r="G32" s="30"/>
      <c r="H32" s="30"/>
      <c r="I32" s="13" t="s">
        <v>37</v>
      </c>
      <c r="J32" s="10"/>
      <c r="K32" s="10" t="s">
        <v>32</v>
      </c>
      <c r="L32" s="10" t="s">
        <v>32</v>
      </c>
      <c r="M32" s="99"/>
      <c r="N32" s="99"/>
    </row>
    <row r="33" spans="1:14" ht="29.25" hidden="1" customHeight="1" x14ac:dyDescent="0.2">
      <c r="A33" s="118"/>
      <c r="B33" s="98"/>
      <c r="C33" s="98"/>
      <c r="D33" s="98"/>
      <c r="E33" s="30"/>
      <c r="F33" s="30"/>
      <c r="G33" s="30"/>
      <c r="H33" s="30"/>
      <c r="I33" s="13" t="s">
        <v>38</v>
      </c>
      <c r="J33" s="10"/>
      <c r="K33" s="10" t="s">
        <v>32</v>
      </c>
      <c r="L33" s="10" t="s">
        <v>32</v>
      </c>
      <c r="M33" s="99"/>
      <c r="N33" s="99"/>
    </row>
    <row r="34" spans="1:14" ht="65.25" hidden="1" customHeight="1" x14ac:dyDescent="0.2">
      <c r="A34" s="118"/>
      <c r="B34" s="98"/>
      <c r="C34" s="98"/>
      <c r="D34" s="98"/>
      <c r="E34" s="31"/>
      <c r="F34" s="31"/>
      <c r="G34" s="31"/>
      <c r="H34" s="31"/>
      <c r="I34" s="13" t="s">
        <v>39</v>
      </c>
      <c r="J34" s="10"/>
      <c r="K34" s="10" t="s">
        <v>32</v>
      </c>
      <c r="L34" s="10" t="s">
        <v>32</v>
      </c>
      <c r="M34" s="99"/>
      <c r="N34" s="99"/>
    </row>
    <row r="35" spans="1:14" s="1" customFormat="1" ht="41.45" customHeight="1" x14ac:dyDescent="0.25">
      <c r="A35" s="118"/>
      <c r="B35" s="95" t="s">
        <v>40</v>
      </c>
      <c r="C35" s="95" t="s">
        <v>79</v>
      </c>
      <c r="D35" s="95" t="s">
        <v>8</v>
      </c>
      <c r="E35" s="95" t="s">
        <v>80</v>
      </c>
      <c r="F35" s="95" t="s">
        <v>41</v>
      </c>
      <c r="G35" s="101">
        <v>617</v>
      </c>
      <c r="H35" s="101">
        <v>617</v>
      </c>
      <c r="I35" s="10" t="s">
        <v>44</v>
      </c>
      <c r="J35" s="14" t="s">
        <v>46</v>
      </c>
      <c r="K35" s="28">
        <v>70</v>
      </c>
      <c r="L35" s="28">
        <v>70</v>
      </c>
      <c r="M35" s="103">
        <f>19839592.3+101227.39</f>
        <v>19940819.690000001</v>
      </c>
      <c r="N35" s="103">
        <f>19839592.3+101227.39</f>
        <v>19940819.690000001</v>
      </c>
    </row>
    <row r="36" spans="1:14" s="1" customFormat="1" ht="27.6" customHeight="1" x14ac:dyDescent="0.25">
      <c r="A36" s="118"/>
      <c r="B36" s="96"/>
      <c r="C36" s="96"/>
      <c r="D36" s="96"/>
      <c r="E36" s="96"/>
      <c r="F36" s="96"/>
      <c r="G36" s="102"/>
      <c r="H36" s="102"/>
      <c r="I36" s="10" t="s">
        <v>42</v>
      </c>
      <c r="J36" s="28" t="s">
        <v>24</v>
      </c>
      <c r="K36" s="28">
        <v>57</v>
      </c>
      <c r="L36" s="28">
        <v>57</v>
      </c>
      <c r="M36" s="104"/>
      <c r="N36" s="104"/>
    </row>
    <row r="37" spans="1:14" s="1" customFormat="1" ht="69" customHeight="1" x14ac:dyDescent="0.25">
      <c r="A37" s="118"/>
      <c r="B37" s="96"/>
      <c r="C37" s="96"/>
      <c r="D37" s="96"/>
      <c r="E37" s="96"/>
      <c r="F37" s="96"/>
      <c r="G37" s="102"/>
      <c r="H37" s="102"/>
      <c r="I37" s="10" t="s">
        <v>43</v>
      </c>
      <c r="J37" s="28" t="s">
        <v>24</v>
      </c>
      <c r="K37" s="28">
        <v>100</v>
      </c>
      <c r="L37" s="28">
        <v>100</v>
      </c>
      <c r="M37" s="104"/>
      <c r="N37" s="104"/>
    </row>
    <row r="38" spans="1:14" ht="39.75" customHeight="1" x14ac:dyDescent="0.2">
      <c r="A38" s="118"/>
      <c r="B38" s="98" t="s">
        <v>45</v>
      </c>
      <c r="C38" s="95" t="s">
        <v>79</v>
      </c>
      <c r="D38" s="98"/>
      <c r="E38" s="95" t="s">
        <v>80</v>
      </c>
      <c r="F38" s="95" t="s">
        <v>41</v>
      </c>
      <c r="G38" s="106">
        <v>673</v>
      </c>
      <c r="H38" s="106">
        <v>673</v>
      </c>
      <c r="I38" s="10" t="s">
        <v>44</v>
      </c>
      <c r="J38" s="14" t="s">
        <v>46</v>
      </c>
      <c r="K38" s="14">
        <v>99</v>
      </c>
      <c r="L38" s="14">
        <v>99</v>
      </c>
      <c r="M38" s="100">
        <v>22227308.280000001</v>
      </c>
      <c r="N38" s="105">
        <v>22227308.280000001</v>
      </c>
    </row>
    <row r="39" spans="1:14" ht="21.75" customHeight="1" x14ac:dyDescent="0.2">
      <c r="A39" s="118"/>
      <c r="B39" s="98"/>
      <c r="C39" s="96"/>
      <c r="D39" s="98"/>
      <c r="E39" s="96"/>
      <c r="F39" s="96"/>
      <c r="G39" s="106"/>
      <c r="H39" s="106"/>
      <c r="I39" s="10" t="s">
        <v>42</v>
      </c>
      <c r="J39" s="14" t="s">
        <v>24</v>
      </c>
      <c r="K39" s="14">
        <v>40.200000000000003</v>
      </c>
      <c r="L39" s="14">
        <v>40.200000000000003</v>
      </c>
      <c r="M39" s="100"/>
      <c r="N39" s="105"/>
    </row>
    <row r="40" spans="1:14" ht="67.900000000000006" customHeight="1" x14ac:dyDescent="0.2">
      <c r="A40" s="118"/>
      <c r="B40" s="98"/>
      <c r="C40" s="96"/>
      <c r="D40" s="98"/>
      <c r="E40" s="96"/>
      <c r="F40" s="96"/>
      <c r="G40" s="106"/>
      <c r="H40" s="106"/>
      <c r="I40" s="10" t="s">
        <v>43</v>
      </c>
      <c r="J40" s="14" t="s">
        <v>24</v>
      </c>
      <c r="K40" s="14">
        <v>100</v>
      </c>
      <c r="L40" s="14">
        <v>100</v>
      </c>
      <c r="M40" s="100"/>
      <c r="N40" s="105"/>
    </row>
    <row r="41" spans="1:14" s="4" customFormat="1" ht="58.9" customHeight="1" x14ac:dyDescent="0.25">
      <c r="A41" s="118"/>
      <c r="B41" s="95" t="s">
        <v>47</v>
      </c>
      <c r="C41" s="95" t="s">
        <v>79</v>
      </c>
      <c r="D41" s="95" t="s">
        <v>49</v>
      </c>
      <c r="E41" s="95" t="s">
        <v>80</v>
      </c>
      <c r="F41" s="95" t="s">
        <v>41</v>
      </c>
      <c r="G41" s="101">
        <v>48</v>
      </c>
      <c r="H41" s="101">
        <v>48</v>
      </c>
      <c r="I41" s="10" t="s">
        <v>44</v>
      </c>
      <c r="J41" s="14" t="s">
        <v>46</v>
      </c>
      <c r="K41" s="14">
        <v>7</v>
      </c>
      <c r="L41" s="14">
        <v>7</v>
      </c>
      <c r="M41" s="103">
        <f>5524189.6</f>
        <v>5524189.5999999996</v>
      </c>
      <c r="N41" s="103">
        <f>5524189.6</f>
        <v>5524189.5999999996</v>
      </c>
    </row>
    <row r="42" spans="1:14" s="4" customFormat="1" ht="19.5" customHeight="1" x14ac:dyDescent="0.25">
      <c r="A42" s="118"/>
      <c r="B42" s="96"/>
      <c r="C42" s="96"/>
      <c r="D42" s="96"/>
      <c r="E42" s="96"/>
      <c r="F42" s="96"/>
      <c r="G42" s="102"/>
      <c r="H42" s="102"/>
      <c r="I42" s="10" t="s">
        <v>42</v>
      </c>
      <c r="J42" s="14" t="s">
        <v>24</v>
      </c>
      <c r="K42" s="14">
        <v>40</v>
      </c>
      <c r="L42" s="14">
        <v>40</v>
      </c>
      <c r="M42" s="104"/>
      <c r="N42" s="104"/>
    </row>
    <row r="43" spans="1:14" s="4" customFormat="1" ht="70.150000000000006" customHeight="1" x14ac:dyDescent="0.25">
      <c r="A43" s="118"/>
      <c r="B43" s="96"/>
      <c r="C43" s="96"/>
      <c r="D43" s="96"/>
      <c r="E43" s="96"/>
      <c r="F43" s="96"/>
      <c r="G43" s="102"/>
      <c r="H43" s="102"/>
      <c r="I43" s="10" t="s">
        <v>43</v>
      </c>
      <c r="J43" s="14" t="s">
        <v>24</v>
      </c>
      <c r="K43" s="14">
        <v>100</v>
      </c>
      <c r="L43" s="14">
        <v>100</v>
      </c>
      <c r="M43" s="104"/>
      <c r="N43" s="104"/>
    </row>
    <row r="44" spans="1:14" ht="43.15" customHeight="1" x14ac:dyDescent="0.2">
      <c r="A44" s="118"/>
      <c r="B44" s="98" t="s">
        <v>51</v>
      </c>
      <c r="C44" s="95" t="s">
        <v>79</v>
      </c>
      <c r="D44" s="98" t="s">
        <v>49</v>
      </c>
      <c r="E44" s="98" t="s">
        <v>80</v>
      </c>
      <c r="F44" s="98" t="s">
        <v>41</v>
      </c>
      <c r="G44" s="98">
        <v>26</v>
      </c>
      <c r="H44" s="98">
        <v>26</v>
      </c>
      <c r="I44" s="10" t="s">
        <v>44</v>
      </c>
      <c r="J44" s="14" t="s">
        <v>46</v>
      </c>
      <c r="K44" s="14">
        <v>3</v>
      </c>
      <c r="L44" s="14">
        <v>3</v>
      </c>
      <c r="M44" s="99">
        <f>4038224.29</f>
        <v>4038224.29</v>
      </c>
      <c r="N44" s="99">
        <f>4038224.29</f>
        <v>4038224.29</v>
      </c>
    </row>
    <row r="45" spans="1:14" ht="30" customHeight="1" x14ac:dyDescent="0.2">
      <c r="A45" s="118"/>
      <c r="B45" s="98"/>
      <c r="C45" s="96"/>
      <c r="D45" s="98"/>
      <c r="E45" s="98"/>
      <c r="F45" s="98"/>
      <c r="G45" s="98"/>
      <c r="H45" s="98"/>
      <c r="I45" s="10" t="s">
        <v>42</v>
      </c>
      <c r="J45" s="14" t="s">
        <v>24</v>
      </c>
      <c r="K45" s="14">
        <v>52</v>
      </c>
      <c r="L45" s="14">
        <v>52</v>
      </c>
      <c r="M45" s="99"/>
      <c r="N45" s="99"/>
    </row>
    <row r="46" spans="1:14" ht="72" customHeight="1" x14ac:dyDescent="0.2">
      <c r="A46" s="118"/>
      <c r="B46" s="98"/>
      <c r="C46" s="96"/>
      <c r="D46" s="98"/>
      <c r="E46" s="98"/>
      <c r="F46" s="98"/>
      <c r="G46" s="98"/>
      <c r="H46" s="98"/>
      <c r="I46" s="10" t="s">
        <v>43</v>
      </c>
      <c r="J46" s="14" t="s">
        <v>24</v>
      </c>
      <c r="K46" s="14">
        <v>100</v>
      </c>
      <c r="L46" s="14">
        <v>100</v>
      </c>
      <c r="M46" s="99"/>
      <c r="N46" s="99"/>
    </row>
    <row r="47" spans="1:14" ht="38.25" customHeight="1" x14ac:dyDescent="0.2">
      <c r="A47" s="118"/>
      <c r="B47" s="98" t="s">
        <v>52</v>
      </c>
      <c r="C47" s="98" t="s">
        <v>70</v>
      </c>
      <c r="D47" s="98" t="s">
        <v>49</v>
      </c>
      <c r="E47" s="10" t="s">
        <v>77</v>
      </c>
      <c r="F47" s="10" t="s">
        <v>23</v>
      </c>
      <c r="G47" s="10">
        <v>15</v>
      </c>
      <c r="H47" s="10">
        <v>15</v>
      </c>
      <c r="I47" s="10" t="s">
        <v>72</v>
      </c>
      <c r="J47" s="12" t="s">
        <v>24</v>
      </c>
      <c r="K47" s="10">
        <v>100</v>
      </c>
      <c r="L47" s="10">
        <v>100</v>
      </c>
      <c r="M47" s="99">
        <v>177061.95</v>
      </c>
      <c r="N47" s="99">
        <v>177061.95</v>
      </c>
    </row>
    <row r="48" spans="1:14" ht="17.45" customHeight="1" x14ac:dyDescent="0.2">
      <c r="A48" s="118"/>
      <c r="B48" s="98"/>
      <c r="C48" s="98"/>
      <c r="D48" s="98"/>
      <c r="E48" s="98" t="s">
        <v>73</v>
      </c>
      <c r="F48" s="98" t="s">
        <v>74</v>
      </c>
      <c r="G48" s="98">
        <v>2100</v>
      </c>
      <c r="H48" s="98">
        <v>2100</v>
      </c>
      <c r="I48" s="13" t="s">
        <v>75</v>
      </c>
      <c r="J48" s="10" t="s">
        <v>24</v>
      </c>
      <c r="K48" s="10">
        <v>100</v>
      </c>
      <c r="L48" s="10">
        <v>100</v>
      </c>
      <c r="M48" s="99"/>
      <c r="N48" s="99"/>
    </row>
    <row r="49" spans="1:14" ht="17.45" customHeight="1" x14ac:dyDescent="0.2">
      <c r="A49" s="118"/>
      <c r="B49" s="98"/>
      <c r="C49" s="98"/>
      <c r="D49" s="98"/>
      <c r="E49" s="98"/>
      <c r="F49" s="98"/>
      <c r="G49" s="98"/>
      <c r="H49" s="98"/>
      <c r="I49" s="13" t="s">
        <v>28</v>
      </c>
      <c r="J49" s="10" t="s">
        <v>24</v>
      </c>
      <c r="K49" s="10">
        <v>100</v>
      </c>
      <c r="L49" s="10">
        <v>100</v>
      </c>
      <c r="M49" s="99"/>
      <c r="N49" s="99"/>
    </row>
    <row r="50" spans="1:14" ht="76.5" x14ac:dyDescent="0.2">
      <c r="A50" s="118"/>
      <c r="B50" s="98"/>
      <c r="C50" s="98"/>
      <c r="D50" s="98"/>
      <c r="E50" s="98"/>
      <c r="F50" s="98"/>
      <c r="G50" s="98"/>
      <c r="H50" s="98"/>
      <c r="I50" s="13" t="s">
        <v>78</v>
      </c>
      <c r="J50" s="10" t="s">
        <v>24</v>
      </c>
      <c r="K50" s="10">
        <v>100</v>
      </c>
      <c r="L50" s="10">
        <v>100</v>
      </c>
      <c r="M50" s="99"/>
      <c r="N50" s="99"/>
    </row>
    <row r="51" spans="1:14" ht="38.25" x14ac:dyDescent="0.2">
      <c r="A51" s="118"/>
      <c r="B51" s="98"/>
      <c r="C51" s="98"/>
      <c r="D51" s="98"/>
      <c r="E51" s="98"/>
      <c r="F51" s="98"/>
      <c r="G51" s="98"/>
      <c r="H51" s="98"/>
      <c r="I51" s="13" t="s">
        <v>29</v>
      </c>
      <c r="J51" s="10" t="s">
        <v>24</v>
      </c>
      <c r="K51" s="10">
        <v>100</v>
      </c>
      <c r="L51" s="10">
        <v>100</v>
      </c>
      <c r="M51" s="99"/>
      <c r="N51" s="99"/>
    </row>
    <row r="52" spans="1:14" ht="41.45" customHeight="1" x14ac:dyDescent="0.2">
      <c r="A52" s="118"/>
      <c r="B52" s="98"/>
      <c r="C52" s="95" t="s">
        <v>79</v>
      </c>
      <c r="D52" s="98"/>
      <c r="E52" s="95" t="s">
        <v>80</v>
      </c>
      <c r="F52" s="95" t="s">
        <v>23</v>
      </c>
      <c r="G52" s="95">
        <v>74</v>
      </c>
      <c r="H52" s="95">
        <v>74</v>
      </c>
      <c r="I52" s="10" t="s">
        <v>44</v>
      </c>
      <c r="J52" s="14" t="s">
        <v>46</v>
      </c>
      <c r="K52" s="14">
        <v>18</v>
      </c>
      <c r="L52" s="14">
        <v>18</v>
      </c>
      <c r="M52" s="108">
        <f>7351137.84</f>
        <v>7351137.8399999999</v>
      </c>
      <c r="N52" s="108">
        <f>7351137.84</f>
        <v>7351137.8399999999</v>
      </c>
    </row>
    <row r="53" spans="1:14" x14ac:dyDescent="0.2">
      <c r="A53" s="118"/>
      <c r="B53" s="98"/>
      <c r="C53" s="96"/>
      <c r="D53" s="98"/>
      <c r="E53" s="96"/>
      <c r="F53" s="96"/>
      <c r="G53" s="96"/>
      <c r="H53" s="96"/>
      <c r="I53" s="10" t="s">
        <v>42</v>
      </c>
      <c r="J53" s="14" t="s">
        <v>24</v>
      </c>
      <c r="K53" s="14">
        <v>63</v>
      </c>
      <c r="L53" s="14">
        <v>63</v>
      </c>
      <c r="M53" s="109"/>
      <c r="N53" s="109"/>
    </row>
    <row r="54" spans="1:14" ht="69" customHeight="1" x14ac:dyDescent="0.2">
      <c r="A54" s="118"/>
      <c r="B54" s="98"/>
      <c r="C54" s="97"/>
      <c r="D54" s="98"/>
      <c r="E54" s="97"/>
      <c r="F54" s="97"/>
      <c r="G54" s="97"/>
      <c r="H54" s="97"/>
      <c r="I54" s="10" t="s">
        <v>43</v>
      </c>
      <c r="J54" s="14" t="s">
        <v>24</v>
      </c>
      <c r="K54" s="14">
        <v>100</v>
      </c>
      <c r="L54" s="14">
        <v>100</v>
      </c>
      <c r="M54" s="110"/>
      <c r="N54" s="110"/>
    </row>
    <row r="55" spans="1:14" s="7" customFormat="1" ht="55.15" customHeight="1" x14ac:dyDescent="0.2">
      <c r="A55" s="118"/>
      <c r="B55" s="95" t="s">
        <v>53</v>
      </c>
      <c r="C55" s="95" t="s">
        <v>70</v>
      </c>
      <c r="D55" s="95" t="s">
        <v>49</v>
      </c>
      <c r="E55" s="10" t="s">
        <v>71</v>
      </c>
      <c r="F55" s="10" t="s">
        <v>23</v>
      </c>
      <c r="G55" s="10">
        <v>3</v>
      </c>
      <c r="H55" s="10">
        <v>3</v>
      </c>
      <c r="I55" s="10" t="s">
        <v>72</v>
      </c>
      <c r="J55" s="12" t="s">
        <v>24</v>
      </c>
      <c r="K55" s="10">
        <v>100</v>
      </c>
      <c r="L55" s="10">
        <v>100</v>
      </c>
      <c r="M55" s="99">
        <f>1060470.64</f>
        <v>1060470.6399999999</v>
      </c>
      <c r="N55" s="99">
        <f>1060470.64</f>
        <v>1060470.6399999999</v>
      </c>
    </row>
    <row r="56" spans="1:14" s="7" customFormat="1" ht="31.9" customHeight="1" x14ac:dyDescent="0.2">
      <c r="A56" s="118"/>
      <c r="B56" s="96"/>
      <c r="C56" s="96"/>
      <c r="D56" s="96"/>
      <c r="E56" s="95" t="s">
        <v>73</v>
      </c>
      <c r="F56" s="95" t="s">
        <v>74</v>
      </c>
      <c r="G56" s="95">
        <v>464</v>
      </c>
      <c r="H56" s="95">
        <v>464</v>
      </c>
      <c r="I56" s="13" t="s">
        <v>75</v>
      </c>
      <c r="J56" s="10" t="s">
        <v>24</v>
      </c>
      <c r="K56" s="10">
        <v>100</v>
      </c>
      <c r="L56" s="10">
        <v>100</v>
      </c>
      <c r="M56" s="99"/>
      <c r="N56" s="99"/>
    </row>
    <row r="57" spans="1:14" s="7" customFormat="1" ht="24" customHeight="1" x14ac:dyDescent="0.2">
      <c r="A57" s="118"/>
      <c r="B57" s="96"/>
      <c r="C57" s="96"/>
      <c r="D57" s="96"/>
      <c r="E57" s="97"/>
      <c r="F57" s="97"/>
      <c r="G57" s="97"/>
      <c r="H57" s="97"/>
      <c r="I57" s="13" t="s">
        <v>28</v>
      </c>
      <c r="J57" s="10" t="s">
        <v>24</v>
      </c>
      <c r="K57" s="10" t="s">
        <v>76</v>
      </c>
      <c r="L57" s="10" t="s">
        <v>76</v>
      </c>
      <c r="M57" s="99"/>
      <c r="N57" s="99"/>
    </row>
    <row r="58" spans="1:14" s="7" customFormat="1" ht="76.5" x14ac:dyDescent="0.2">
      <c r="A58" s="118"/>
      <c r="B58" s="96"/>
      <c r="C58" s="96"/>
      <c r="D58" s="96"/>
      <c r="E58" s="10" t="s">
        <v>77</v>
      </c>
      <c r="F58" s="10" t="s">
        <v>23</v>
      </c>
      <c r="G58" s="10">
        <v>13</v>
      </c>
      <c r="H58" s="10">
        <v>13</v>
      </c>
      <c r="I58" s="13" t="s">
        <v>78</v>
      </c>
      <c r="J58" s="10" t="s">
        <v>24</v>
      </c>
      <c r="K58" s="10">
        <v>90</v>
      </c>
      <c r="L58" s="10">
        <v>90</v>
      </c>
      <c r="M58" s="99"/>
      <c r="N58" s="99"/>
    </row>
    <row r="59" spans="1:14" s="7" customFormat="1" ht="56.45" customHeight="1" x14ac:dyDescent="0.2">
      <c r="A59" s="118"/>
      <c r="B59" s="96"/>
      <c r="C59" s="96"/>
      <c r="D59" s="96"/>
      <c r="E59" s="27" t="s">
        <v>73</v>
      </c>
      <c r="F59" s="27" t="s">
        <v>74</v>
      </c>
      <c r="G59" s="27">
        <v>2322</v>
      </c>
      <c r="H59" s="27">
        <v>2322</v>
      </c>
      <c r="I59" s="13" t="s">
        <v>29</v>
      </c>
      <c r="J59" s="10" t="s">
        <v>24</v>
      </c>
      <c r="K59" s="10">
        <v>90</v>
      </c>
      <c r="L59" s="10">
        <v>90</v>
      </c>
      <c r="M59" s="99"/>
      <c r="N59" s="99"/>
    </row>
    <row r="60" spans="1:14" s="7" customFormat="1" ht="13.9" hidden="1" customHeight="1" x14ac:dyDescent="0.2">
      <c r="A60" s="118"/>
      <c r="B60" s="96"/>
      <c r="C60" s="30"/>
      <c r="D60" s="96"/>
      <c r="E60" s="30"/>
      <c r="F60" s="30"/>
      <c r="G60" s="30"/>
      <c r="H60" s="30"/>
      <c r="I60" s="15" t="s">
        <v>50</v>
      </c>
      <c r="J60" s="10" t="s">
        <v>24</v>
      </c>
      <c r="K60" s="10">
        <v>0</v>
      </c>
      <c r="L60" s="10">
        <f>K60</f>
        <v>0</v>
      </c>
      <c r="M60" s="32"/>
      <c r="N60" s="32"/>
    </row>
    <row r="61" spans="1:14" s="7" customFormat="1" ht="31.9" customHeight="1" x14ac:dyDescent="0.2">
      <c r="A61" s="118"/>
      <c r="B61" s="96"/>
      <c r="C61" s="95" t="s">
        <v>79</v>
      </c>
      <c r="D61" s="96"/>
      <c r="E61" s="98" t="s">
        <v>80</v>
      </c>
      <c r="F61" s="98" t="s">
        <v>23</v>
      </c>
      <c r="G61" s="98">
        <v>100</v>
      </c>
      <c r="H61" s="98">
        <v>100</v>
      </c>
      <c r="I61" s="10" t="s">
        <v>44</v>
      </c>
      <c r="J61" s="14" t="s">
        <v>46</v>
      </c>
      <c r="K61" s="33">
        <v>24</v>
      </c>
      <c r="L61" s="33">
        <v>24</v>
      </c>
      <c r="M61" s="109">
        <f>10102768.39</f>
        <v>10102768.390000001</v>
      </c>
      <c r="N61" s="109">
        <f>10102768.39</f>
        <v>10102768.390000001</v>
      </c>
    </row>
    <row r="62" spans="1:14" s="7" customFormat="1" ht="24" customHeight="1" x14ac:dyDescent="0.2">
      <c r="A62" s="118"/>
      <c r="B62" s="96"/>
      <c r="C62" s="96"/>
      <c r="D62" s="96"/>
      <c r="E62" s="98"/>
      <c r="F62" s="98"/>
      <c r="G62" s="98"/>
      <c r="H62" s="98"/>
      <c r="I62" s="10" t="s">
        <v>42</v>
      </c>
      <c r="J62" s="14" t="s">
        <v>24</v>
      </c>
      <c r="K62" s="14">
        <v>50</v>
      </c>
      <c r="L62" s="14">
        <v>50</v>
      </c>
      <c r="M62" s="109"/>
      <c r="N62" s="109"/>
    </row>
    <row r="63" spans="1:14" s="7" customFormat="1" ht="56.45" customHeight="1" x14ac:dyDescent="0.2">
      <c r="A63" s="118"/>
      <c r="B63" s="96"/>
      <c r="C63" s="97"/>
      <c r="D63" s="96"/>
      <c r="E63" s="98"/>
      <c r="F63" s="98"/>
      <c r="G63" s="98"/>
      <c r="H63" s="98"/>
      <c r="I63" s="10" t="s">
        <v>43</v>
      </c>
      <c r="J63" s="14" t="s">
        <v>24</v>
      </c>
      <c r="K63" s="14">
        <v>100</v>
      </c>
      <c r="L63" s="14">
        <v>100</v>
      </c>
      <c r="M63" s="110"/>
      <c r="N63" s="110"/>
    </row>
    <row r="64" spans="1:14" s="4" customFormat="1" ht="45.6" customHeight="1" x14ac:dyDescent="0.25">
      <c r="A64" s="118"/>
      <c r="B64" s="95" t="s">
        <v>54</v>
      </c>
      <c r="C64" s="95" t="s">
        <v>48</v>
      </c>
      <c r="D64" s="95" t="s">
        <v>49</v>
      </c>
      <c r="E64" s="98" t="s">
        <v>80</v>
      </c>
      <c r="F64" s="98" t="s">
        <v>41</v>
      </c>
      <c r="G64" s="101">
        <v>72</v>
      </c>
      <c r="H64" s="101">
        <v>72</v>
      </c>
      <c r="I64" s="10" t="s">
        <v>44</v>
      </c>
      <c r="J64" s="14" t="s">
        <v>46</v>
      </c>
      <c r="K64" s="14">
        <v>11</v>
      </c>
      <c r="L64" s="14">
        <v>11</v>
      </c>
      <c r="M64" s="103">
        <v>5808417.9100000001</v>
      </c>
      <c r="N64" s="103">
        <v>5808417.9100000001</v>
      </c>
    </row>
    <row r="65" spans="1:14" s="4" customFormat="1" ht="16.899999999999999" customHeight="1" x14ac:dyDescent="0.25">
      <c r="A65" s="118"/>
      <c r="B65" s="96"/>
      <c r="C65" s="96"/>
      <c r="D65" s="96"/>
      <c r="E65" s="98"/>
      <c r="F65" s="98"/>
      <c r="G65" s="102"/>
      <c r="H65" s="102"/>
      <c r="I65" s="10" t="s">
        <v>42</v>
      </c>
      <c r="J65" s="14" t="s">
        <v>24</v>
      </c>
      <c r="K65" s="14">
        <v>42</v>
      </c>
      <c r="L65" s="14">
        <v>42</v>
      </c>
      <c r="M65" s="104"/>
      <c r="N65" s="104"/>
    </row>
    <row r="66" spans="1:14" s="4" customFormat="1" ht="78.599999999999994" customHeight="1" x14ac:dyDescent="0.25">
      <c r="A66" s="118"/>
      <c r="B66" s="96"/>
      <c r="C66" s="96"/>
      <c r="D66" s="96"/>
      <c r="E66" s="98"/>
      <c r="F66" s="98"/>
      <c r="G66" s="102"/>
      <c r="H66" s="102"/>
      <c r="I66" s="10" t="s">
        <v>43</v>
      </c>
      <c r="J66" s="14" t="s">
        <v>24</v>
      </c>
      <c r="K66" s="14">
        <v>100</v>
      </c>
      <c r="L66" s="14">
        <v>100</v>
      </c>
      <c r="M66" s="104"/>
      <c r="N66" s="104"/>
    </row>
    <row r="67" spans="1:14" ht="67.5" customHeight="1" x14ac:dyDescent="0.2">
      <c r="A67" s="118"/>
      <c r="B67" s="113" t="s">
        <v>81</v>
      </c>
      <c r="C67" s="113" t="s">
        <v>82</v>
      </c>
      <c r="D67" s="113" t="s">
        <v>8</v>
      </c>
      <c r="E67" s="15" t="s">
        <v>83</v>
      </c>
      <c r="F67" s="15" t="s">
        <v>41</v>
      </c>
      <c r="G67" s="16">
        <v>235</v>
      </c>
      <c r="H67" s="16">
        <v>235</v>
      </c>
      <c r="I67" s="15" t="s">
        <v>84</v>
      </c>
      <c r="J67" s="16" t="s">
        <v>20</v>
      </c>
      <c r="K67" s="16">
        <v>1</v>
      </c>
      <c r="L67" s="16">
        <v>1</v>
      </c>
      <c r="M67" s="111">
        <v>3421052</v>
      </c>
      <c r="N67" s="111">
        <v>3421052</v>
      </c>
    </row>
    <row r="68" spans="1:14" ht="85.15" customHeight="1" x14ac:dyDescent="0.2">
      <c r="A68" s="118"/>
      <c r="B68" s="120"/>
      <c r="C68" s="120"/>
      <c r="D68" s="120"/>
      <c r="E68" s="23" t="s">
        <v>85</v>
      </c>
      <c r="F68" s="23" t="s">
        <v>86</v>
      </c>
      <c r="G68" s="25">
        <v>204000</v>
      </c>
      <c r="H68" s="25">
        <v>204000</v>
      </c>
      <c r="I68" s="15" t="s">
        <v>55</v>
      </c>
      <c r="J68" s="16" t="s">
        <v>20</v>
      </c>
      <c r="K68" s="16">
        <v>46</v>
      </c>
      <c r="L68" s="16">
        <v>46</v>
      </c>
      <c r="M68" s="116"/>
      <c r="N68" s="116"/>
    </row>
    <row r="69" spans="1:14" ht="52.9" customHeight="1" x14ac:dyDescent="0.2">
      <c r="A69" s="118"/>
      <c r="B69" s="113" t="s">
        <v>87</v>
      </c>
      <c r="C69" s="113" t="s">
        <v>82</v>
      </c>
      <c r="D69" s="113" t="s">
        <v>8</v>
      </c>
      <c r="E69" s="15" t="s">
        <v>83</v>
      </c>
      <c r="F69" s="15" t="s">
        <v>41</v>
      </c>
      <c r="G69" s="15">
        <v>344</v>
      </c>
      <c r="H69" s="15">
        <v>344</v>
      </c>
      <c r="I69" s="15" t="s">
        <v>88</v>
      </c>
      <c r="J69" s="16" t="s">
        <v>20</v>
      </c>
      <c r="K69" s="15">
        <v>70</v>
      </c>
      <c r="L69" s="15">
        <v>70</v>
      </c>
      <c r="M69" s="111">
        <v>4186070</v>
      </c>
      <c r="N69" s="111">
        <v>4186070</v>
      </c>
    </row>
    <row r="70" spans="1:14" ht="63.6" customHeight="1" x14ac:dyDescent="0.2">
      <c r="A70" s="118"/>
      <c r="B70" s="114"/>
      <c r="C70" s="114"/>
      <c r="D70" s="114"/>
      <c r="E70" s="23" t="s">
        <v>85</v>
      </c>
      <c r="F70" s="23" t="s">
        <v>86</v>
      </c>
      <c r="G70" s="24">
        <v>39800</v>
      </c>
      <c r="H70" s="24">
        <v>39800</v>
      </c>
      <c r="I70" s="15" t="s">
        <v>56</v>
      </c>
      <c r="J70" s="16" t="s">
        <v>20</v>
      </c>
      <c r="K70" s="15">
        <v>25</v>
      </c>
      <c r="L70" s="15">
        <v>25</v>
      </c>
      <c r="M70" s="112"/>
      <c r="N70" s="112"/>
    </row>
    <row r="71" spans="1:14" ht="118.9" customHeight="1" x14ac:dyDescent="0.2">
      <c r="A71" s="118"/>
      <c r="B71" s="98" t="s">
        <v>57</v>
      </c>
      <c r="C71" s="98" t="s">
        <v>95</v>
      </c>
      <c r="D71" s="98" t="s">
        <v>96</v>
      </c>
      <c r="E71" s="10" t="s">
        <v>89</v>
      </c>
      <c r="F71" s="17" t="s">
        <v>24</v>
      </c>
      <c r="G71" s="28">
        <v>28.7</v>
      </c>
      <c r="H71" s="28">
        <v>28.7</v>
      </c>
      <c r="I71" s="18" t="s">
        <v>90</v>
      </c>
      <c r="J71" s="28" t="s">
        <v>24</v>
      </c>
      <c r="K71" s="28">
        <v>100</v>
      </c>
      <c r="L71" s="28">
        <v>100</v>
      </c>
      <c r="M71" s="103">
        <v>6618708</v>
      </c>
      <c r="N71" s="103">
        <v>6618708</v>
      </c>
    </row>
    <row r="72" spans="1:14" ht="76.5" x14ac:dyDescent="0.2">
      <c r="A72" s="118"/>
      <c r="B72" s="98"/>
      <c r="C72" s="98"/>
      <c r="D72" s="98"/>
      <c r="E72" s="10" t="s">
        <v>97</v>
      </c>
      <c r="F72" s="10" t="s">
        <v>98</v>
      </c>
      <c r="G72" s="28">
        <v>28.7</v>
      </c>
      <c r="H72" s="28">
        <v>28.7</v>
      </c>
      <c r="I72" s="18" t="s">
        <v>91</v>
      </c>
      <c r="J72" s="28" t="s">
        <v>24</v>
      </c>
      <c r="K72" s="28">
        <v>100</v>
      </c>
      <c r="L72" s="28">
        <v>100</v>
      </c>
      <c r="M72" s="104"/>
      <c r="N72" s="104"/>
    </row>
    <row r="73" spans="1:14" ht="89.25" x14ac:dyDescent="0.2">
      <c r="A73" s="118"/>
      <c r="B73" s="98"/>
      <c r="C73" s="98"/>
      <c r="D73" s="98"/>
      <c r="E73" s="10" t="s">
        <v>99</v>
      </c>
      <c r="F73" s="10" t="s">
        <v>100</v>
      </c>
      <c r="G73" s="28">
        <v>15</v>
      </c>
      <c r="H73" s="28">
        <v>15</v>
      </c>
      <c r="I73" s="18" t="s">
        <v>92</v>
      </c>
      <c r="J73" s="28" t="s">
        <v>24</v>
      </c>
      <c r="K73" s="28">
        <v>100</v>
      </c>
      <c r="L73" s="28">
        <v>100</v>
      </c>
      <c r="M73" s="104"/>
      <c r="N73" s="104"/>
    </row>
    <row r="74" spans="1:14" ht="89.25" x14ac:dyDescent="0.2">
      <c r="A74" s="119"/>
      <c r="B74" s="98"/>
      <c r="C74" s="98"/>
      <c r="D74" s="98"/>
      <c r="E74" s="10" t="s">
        <v>101</v>
      </c>
      <c r="F74" s="10" t="s">
        <v>102</v>
      </c>
      <c r="G74" s="28">
        <v>15</v>
      </c>
      <c r="H74" s="28">
        <v>15</v>
      </c>
      <c r="I74" s="18" t="s">
        <v>93</v>
      </c>
      <c r="J74" s="28" t="s">
        <v>94</v>
      </c>
      <c r="K74" s="28">
        <v>15</v>
      </c>
      <c r="L74" s="28">
        <v>15</v>
      </c>
      <c r="M74" s="115"/>
      <c r="N74" s="115"/>
    </row>
    <row r="78" spans="1:14" ht="42" customHeight="1" x14ac:dyDescent="0.2">
      <c r="B78" s="107" t="s">
        <v>58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9" t="s">
        <v>59</v>
      </c>
    </row>
  </sheetData>
  <mergeCells count="139">
    <mergeCell ref="N71:N74"/>
    <mergeCell ref="M67:M68"/>
    <mergeCell ref="N67:N68"/>
    <mergeCell ref="N69:N70"/>
    <mergeCell ref="M71:M74"/>
    <mergeCell ref="M64:M66"/>
    <mergeCell ref="A12:A74"/>
    <mergeCell ref="B67:B68"/>
    <mergeCell ref="C67:C68"/>
    <mergeCell ref="D67:D68"/>
    <mergeCell ref="B69:B70"/>
    <mergeCell ref="B71:B74"/>
    <mergeCell ref="C71:C74"/>
    <mergeCell ref="D71:D74"/>
    <mergeCell ref="C69:C70"/>
    <mergeCell ref="B64:B66"/>
    <mergeCell ref="H61:H63"/>
    <mergeCell ref="M61:M63"/>
    <mergeCell ref="B55:B63"/>
    <mergeCell ref="C64:C66"/>
    <mergeCell ref="D64:D66"/>
    <mergeCell ref="E64:E66"/>
    <mergeCell ref="F64:F66"/>
    <mergeCell ref="N61:N63"/>
    <mergeCell ref="C61:C63"/>
    <mergeCell ref="E61:E63"/>
    <mergeCell ref="F61:F63"/>
    <mergeCell ref="G61:G63"/>
    <mergeCell ref="N64:N66"/>
    <mergeCell ref="D55:D63"/>
    <mergeCell ref="M55:M59"/>
    <mergeCell ref="M69:M70"/>
    <mergeCell ref="G64:G66"/>
    <mergeCell ref="D69:D70"/>
    <mergeCell ref="G48:G51"/>
    <mergeCell ref="M52:M54"/>
    <mergeCell ref="N52:N54"/>
    <mergeCell ref="M47:M51"/>
    <mergeCell ref="H44:H46"/>
    <mergeCell ref="H52:H54"/>
    <mergeCell ref="N41:N43"/>
    <mergeCell ref="C55:C59"/>
    <mergeCell ref="F56:F57"/>
    <mergeCell ref="G56:G57"/>
    <mergeCell ref="H56:H57"/>
    <mergeCell ref="M41:M43"/>
    <mergeCell ref="N55:N59"/>
    <mergeCell ref="E56:E57"/>
    <mergeCell ref="M44:M46"/>
    <mergeCell ref="N44:N46"/>
    <mergeCell ref="H41:H43"/>
    <mergeCell ref="F41:F43"/>
    <mergeCell ref="G41:G43"/>
    <mergeCell ref="N47:N51"/>
    <mergeCell ref="G23:G24"/>
    <mergeCell ref="H23:H24"/>
    <mergeCell ref="F38:F40"/>
    <mergeCell ref="G38:G40"/>
    <mergeCell ref="H38:H40"/>
    <mergeCell ref="N35:N37"/>
    <mergeCell ref="B78:L78"/>
    <mergeCell ref="B44:B46"/>
    <mergeCell ref="C44:C46"/>
    <mergeCell ref="D44:D46"/>
    <mergeCell ref="E44:E46"/>
    <mergeCell ref="G52:G54"/>
    <mergeCell ref="H64:H66"/>
    <mergeCell ref="C52:C54"/>
    <mergeCell ref="E52:E54"/>
    <mergeCell ref="B47:B54"/>
    <mergeCell ref="C47:C51"/>
    <mergeCell ref="F44:F46"/>
    <mergeCell ref="G44:G46"/>
    <mergeCell ref="F52:F54"/>
    <mergeCell ref="D47:D54"/>
    <mergeCell ref="E48:E51"/>
    <mergeCell ref="F48:F51"/>
    <mergeCell ref="H48:H51"/>
    <mergeCell ref="N12:N16"/>
    <mergeCell ref="F13:F14"/>
    <mergeCell ref="G13:G14"/>
    <mergeCell ref="H13:H14"/>
    <mergeCell ref="M12:M16"/>
    <mergeCell ref="N17:N21"/>
    <mergeCell ref="N22:N34"/>
    <mergeCell ref="B38:B40"/>
    <mergeCell ref="C38:C40"/>
    <mergeCell ref="D38:D40"/>
    <mergeCell ref="E38:E40"/>
    <mergeCell ref="M38:M40"/>
    <mergeCell ref="F35:F37"/>
    <mergeCell ref="G35:G37"/>
    <mergeCell ref="H35:H37"/>
    <mergeCell ref="M35:M37"/>
    <mergeCell ref="M22:M34"/>
    <mergeCell ref="F18:F19"/>
    <mergeCell ref="G18:G19"/>
    <mergeCell ref="H18:H19"/>
    <mergeCell ref="M17:M21"/>
    <mergeCell ref="N38:N40"/>
    <mergeCell ref="E23:E24"/>
    <mergeCell ref="F23:F24"/>
    <mergeCell ref="B41:B43"/>
    <mergeCell ref="C41:C43"/>
    <mergeCell ref="D41:D43"/>
    <mergeCell ref="E41:E43"/>
    <mergeCell ref="B35:B37"/>
    <mergeCell ref="C35:C37"/>
    <mergeCell ref="D35:D37"/>
    <mergeCell ref="E35:E37"/>
    <mergeCell ref="E13:E14"/>
    <mergeCell ref="E18:E19"/>
    <mergeCell ref="B17:B21"/>
    <mergeCell ref="C17:C21"/>
    <mergeCell ref="D17:D21"/>
    <mergeCell ref="B12:B16"/>
    <mergeCell ref="B22:B34"/>
    <mergeCell ref="C22:C34"/>
    <mergeCell ref="D22:D34"/>
    <mergeCell ref="C12:C16"/>
    <mergeCell ref="D12:D16"/>
    <mergeCell ref="K5:K6"/>
    <mergeCell ref="L5:L6"/>
    <mergeCell ref="A7:A11"/>
    <mergeCell ref="B9:B11"/>
    <mergeCell ref="G5:G6"/>
    <mergeCell ref="H5:H6"/>
    <mergeCell ref="I5:I6"/>
    <mergeCell ref="J5:J6"/>
    <mergeCell ref="A3:N3"/>
    <mergeCell ref="A4:A6"/>
    <mergeCell ref="B4:B6"/>
    <mergeCell ref="C4:C6"/>
    <mergeCell ref="D4:D6"/>
    <mergeCell ref="E4:H4"/>
    <mergeCell ref="I4:L4"/>
    <mergeCell ref="M4:N4"/>
    <mergeCell ref="E5:E6"/>
    <mergeCell ref="F5:F6"/>
  </mergeCells>
  <phoneticPr fontId="17" type="noConversion"/>
  <pageMargins left="0.31496062992125984" right="0.31496062992125984" top="0.55118110236220474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0" zoomScaleNormal="80" workbookViewId="0">
      <selection activeCell="C70" sqref="C70:C71"/>
    </sheetView>
  </sheetViews>
  <sheetFormatPr defaultRowHeight="12.75" x14ac:dyDescent="0.2"/>
  <cols>
    <col min="1" max="1" width="4.85546875" style="9" customWidth="1"/>
    <col min="2" max="2" width="15.140625" style="9" customWidth="1"/>
    <col min="3" max="3" width="18.28515625" style="9" customWidth="1"/>
    <col min="4" max="4" width="4.42578125" style="7" customWidth="1"/>
    <col min="5" max="5" width="13.5703125" style="9" customWidth="1"/>
    <col min="6" max="6" width="6.85546875" style="9" customWidth="1"/>
    <col min="7" max="8" width="8.7109375" style="9" customWidth="1"/>
    <col min="9" max="9" width="34.425781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1" spans="1:19" s="1" customFormat="1" ht="27.75" customHeight="1" x14ac:dyDescent="0.25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9" s="1" customFormat="1" ht="42.75" customHeight="1" x14ac:dyDescent="0.25">
      <c r="A2" s="91" t="s">
        <v>0</v>
      </c>
      <c r="B2" s="91" t="s">
        <v>1</v>
      </c>
      <c r="C2" s="91" t="s">
        <v>2</v>
      </c>
      <c r="D2" s="91" t="s">
        <v>3</v>
      </c>
      <c r="E2" s="91" t="s">
        <v>110</v>
      </c>
      <c r="F2" s="91"/>
      <c r="G2" s="91"/>
      <c r="H2" s="91"/>
      <c r="I2" s="91" t="s">
        <v>112</v>
      </c>
      <c r="J2" s="91"/>
      <c r="K2" s="91"/>
      <c r="L2" s="91"/>
      <c r="M2" s="91" t="s">
        <v>4</v>
      </c>
      <c r="N2" s="91"/>
    </row>
    <row r="3" spans="1:19" s="1" customFormat="1" ht="78.75" x14ac:dyDescent="0.25">
      <c r="A3" s="91"/>
      <c r="B3" s="91"/>
      <c r="C3" s="91"/>
      <c r="D3" s="91"/>
      <c r="E3" s="123" t="s">
        <v>5</v>
      </c>
      <c r="F3" s="123" t="s">
        <v>6</v>
      </c>
      <c r="G3" s="123" t="s">
        <v>111</v>
      </c>
      <c r="H3" s="123" t="s">
        <v>113</v>
      </c>
      <c r="I3" s="123" t="s">
        <v>5</v>
      </c>
      <c r="J3" s="123" t="s">
        <v>6</v>
      </c>
      <c r="K3" s="123" t="s">
        <v>111</v>
      </c>
      <c r="L3" s="123" t="s">
        <v>113</v>
      </c>
      <c r="M3" s="49" t="s">
        <v>114</v>
      </c>
      <c r="N3" s="49" t="s">
        <v>7</v>
      </c>
    </row>
    <row r="4" spans="1:19" s="1" customFormat="1" ht="48.75" customHeight="1" x14ac:dyDescent="0.25">
      <c r="A4" s="91"/>
      <c r="B4" s="91"/>
      <c r="C4" s="91"/>
      <c r="D4" s="91"/>
      <c r="E4" s="123"/>
      <c r="F4" s="123"/>
      <c r="G4" s="123"/>
      <c r="H4" s="123"/>
      <c r="I4" s="123"/>
      <c r="J4" s="123"/>
      <c r="K4" s="123"/>
      <c r="L4" s="123"/>
      <c r="M4" s="39">
        <f>SUM(M5:M81)</f>
        <v>135678781.66999999</v>
      </c>
      <c r="N4" s="39">
        <f>SUM(N5:N81)</f>
        <v>135678781.66999999</v>
      </c>
    </row>
    <row r="5" spans="1:19" s="22" customFormat="1" ht="147.75" customHeight="1" x14ac:dyDescent="0.25">
      <c r="A5" s="44">
        <v>851</v>
      </c>
      <c r="B5" s="34" t="s">
        <v>69</v>
      </c>
      <c r="C5" s="40" t="s">
        <v>67</v>
      </c>
      <c r="D5" s="40" t="s">
        <v>8</v>
      </c>
      <c r="E5" s="41" t="s">
        <v>9</v>
      </c>
      <c r="F5" s="41" t="s">
        <v>10</v>
      </c>
      <c r="G5" s="41">
        <v>5287</v>
      </c>
      <c r="H5" s="41">
        <v>5287</v>
      </c>
      <c r="I5" s="41" t="s">
        <v>68</v>
      </c>
      <c r="J5" s="41" t="s">
        <v>11</v>
      </c>
      <c r="K5" s="41">
        <v>15</v>
      </c>
      <c r="L5" s="41">
        <v>15</v>
      </c>
      <c r="M5" s="42">
        <v>2166131.67</v>
      </c>
      <c r="N5" s="42">
        <v>2166131.67</v>
      </c>
    </row>
    <row r="6" spans="1:19" s="35" customFormat="1" ht="56.25" customHeight="1" x14ac:dyDescent="0.2">
      <c r="A6" s="91">
        <v>851</v>
      </c>
      <c r="B6" s="91" t="s">
        <v>12</v>
      </c>
      <c r="C6" s="91" t="s">
        <v>13</v>
      </c>
      <c r="D6" s="91" t="s">
        <v>8</v>
      </c>
      <c r="E6" s="15" t="s">
        <v>115</v>
      </c>
      <c r="F6" s="15" t="s">
        <v>25</v>
      </c>
      <c r="G6" s="43">
        <v>131</v>
      </c>
      <c r="H6" s="15">
        <v>133</v>
      </c>
      <c r="I6" s="15" t="s">
        <v>116</v>
      </c>
      <c r="J6" s="15" t="s">
        <v>25</v>
      </c>
      <c r="K6" s="43">
        <v>0</v>
      </c>
      <c r="L6" s="15">
        <v>0</v>
      </c>
      <c r="M6" s="125">
        <v>9495428</v>
      </c>
      <c r="N6" s="125">
        <v>9495428</v>
      </c>
    </row>
    <row r="7" spans="1:19" s="37" customFormat="1" ht="77.25" hidden="1" customHeight="1" x14ac:dyDescent="0.2">
      <c r="A7" s="91"/>
      <c r="B7" s="91"/>
      <c r="C7" s="91"/>
      <c r="D7" s="91"/>
      <c r="E7" s="15"/>
      <c r="F7" s="15"/>
      <c r="G7" s="15"/>
      <c r="H7" s="15"/>
      <c r="I7" s="44"/>
      <c r="J7" s="44"/>
      <c r="K7" s="45"/>
      <c r="L7" s="44"/>
      <c r="M7" s="125"/>
      <c r="N7" s="125"/>
      <c r="O7" s="36"/>
      <c r="P7" s="36"/>
      <c r="Q7" s="36"/>
      <c r="R7" s="36"/>
      <c r="S7" s="36"/>
    </row>
    <row r="8" spans="1:19" s="37" customFormat="1" ht="77.25" hidden="1" customHeight="1" x14ac:dyDescent="0.2">
      <c r="A8" s="91"/>
      <c r="B8" s="91"/>
      <c r="C8" s="91"/>
      <c r="D8" s="91"/>
      <c r="E8" s="15"/>
      <c r="F8" s="15"/>
      <c r="G8" s="15"/>
      <c r="H8" s="15"/>
      <c r="I8" s="44"/>
      <c r="J8" s="44"/>
      <c r="K8" s="45"/>
      <c r="L8" s="44"/>
      <c r="M8" s="125"/>
      <c r="N8" s="125"/>
      <c r="O8" s="36"/>
      <c r="P8" s="36"/>
      <c r="Q8" s="36"/>
      <c r="R8" s="36"/>
      <c r="S8" s="36"/>
    </row>
    <row r="9" spans="1:19" s="37" customFormat="1" ht="52.5" hidden="1" customHeight="1" x14ac:dyDescent="0.2">
      <c r="A9" s="91"/>
      <c r="B9" s="91"/>
      <c r="C9" s="91"/>
      <c r="D9" s="91"/>
      <c r="E9" s="15"/>
      <c r="F9" s="15"/>
      <c r="G9" s="15"/>
      <c r="H9" s="15"/>
      <c r="I9" s="44"/>
      <c r="J9" s="44"/>
      <c r="K9" s="45"/>
      <c r="L9" s="44"/>
      <c r="M9" s="125"/>
      <c r="N9" s="125"/>
      <c r="O9" s="36"/>
      <c r="P9" s="36"/>
      <c r="Q9" s="36"/>
      <c r="R9" s="36"/>
      <c r="S9" s="36"/>
    </row>
    <row r="10" spans="1:19" s="38" customFormat="1" ht="58.15" hidden="1" customHeight="1" x14ac:dyDescent="0.25">
      <c r="A10" s="91"/>
      <c r="B10" s="91"/>
      <c r="C10" s="91"/>
      <c r="D10" s="91"/>
      <c r="E10" s="15"/>
      <c r="F10" s="15"/>
      <c r="G10" s="15"/>
      <c r="H10" s="15"/>
      <c r="I10" s="44"/>
      <c r="J10" s="44"/>
      <c r="K10" s="45"/>
      <c r="L10" s="44"/>
      <c r="M10" s="125"/>
      <c r="N10" s="125"/>
    </row>
    <row r="11" spans="1:19" s="38" customFormat="1" ht="31.15" hidden="1" customHeight="1" x14ac:dyDescent="0.25">
      <c r="A11" s="91"/>
      <c r="B11" s="91"/>
      <c r="C11" s="91"/>
      <c r="D11" s="91"/>
      <c r="E11" s="91"/>
      <c r="F11" s="91"/>
      <c r="G11" s="91"/>
      <c r="H11" s="91"/>
      <c r="I11" s="44"/>
      <c r="J11" s="44"/>
      <c r="K11" s="45"/>
      <c r="L11" s="44"/>
      <c r="M11" s="125"/>
      <c r="N11" s="125"/>
    </row>
    <row r="12" spans="1:19" s="38" customFormat="1" ht="30" hidden="1" customHeight="1" x14ac:dyDescent="0.25">
      <c r="A12" s="91"/>
      <c r="B12" s="91"/>
      <c r="C12" s="91"/>
      <c r="D12" s="91"/>
      <c r="E12" s="91"/>
      <c r="F12" s="91"/>
      <c r="G12" s="91"/>
      <c r="H12" s="91"/>
      <c r="I12" s="44"/>
      <c r="J12" s="44"/>
      <c r="K12" s="45"/>
      <c r="L12" s="44"/>
      <c r="M12" s="125"/>
      <c r="N12" s="125"/>
    </row>
    <row r="13" spans="1:19" s="38" customFormat="1" ht="84.6" hidden="1" customHeight="1" x14ac:dyDescent="0.25">
      <c r="A13" s="91"/>
      <c r="B13" s="91"/>
      <c r="C13" s="91"/>
      <c r="D13" s="91"/>
      <c r="E13" s="15"/>
      <c r="F13" s="15"/>
      <c r="G13" s="15"/>
      <c r="H13" s="15"/>
      <c r="I13" s="44"/>
      <c r="J13" s="44"/>
      <c r="K13" s="45"/>
      <c r="L13" s="44"/>
      <c r="M13" s="125"/>
      <c r="N13" s="125"/>
    </row>
    <row r="14" spans="1:19" s="38" customFormat="1" ht="55.5" hidden="1" customHeight="1" x14ac:dyDescent="0.25">
      <c r="A14" s="91"/>
      <c r="B14" s="91"/>
      <c r="C14" s="91"/>
      <c r="D14" s="91"/>
      <c r="E14" s="15"/>
      <c r="F14" s="15"/>
      <c r="G14" s="15"/>
      <c r="H14" s="15"/>
      <c r="I14" s="44"/>
      <c r="J14" s="44"/>
      <c r="K14" s="45"/>
      <c r="L14" s="44"/>
      <c r="M14" s="125"/>
      <c r="N14" s="125"/>
    </row>
    <row r="15" spans="1:19" s="38" customFormat="1" ht="55.5" customHeight="1" x14ac:dyDescent="0.25">
      <c r="A15" s="91"/>
      <c r="B15" s="91"/>
      <c r="C15" s="91"/>
      <c r="D15" s="91"/>
      <c r="E15" s="15" t="s">
        <v>117</v>
      </c>
      <c r="F15" s="15" t="s">
        <v>23</v>
      </c>
      <c r="G15" s="15">
        <v>1411</v>
      </c>
      <c r="H15" s="15">
        <v>1357</v>
      </c>
      <c r="I15" s="15" t="s">
        <v>116</v>
      </c>
      <c r="J15" s="15" t="s">
        <v>25</v>
      </c>
      <c r="K15" s="43">
        <v>0</v>
      </c>
      <c r="L15" s="15">
        <v>0</v>
      </c>
      <c r="M15" s="125"/>
      <c r="N15" s="125"/>
    </row>
    <row r="16" spans="1:19" s="38" customFormat="1" ht="27.75" customHeight="1" x14ac:dyDescent="0.25">
      <c r="A16" s="91"/>
      <c r="B16" s="91"/>
      <c r="C16" s="91"/>
      <c r="D16" s="91"/>
      <c r="E16" s="91" t="s">
        <v>118</v>
      </c>
      <c r="F16" s="91" t="s">
        <v>23</v>
      </c>
      <c r="G16" s="91">
        <v>235600</v>
      </c>
      <c r="H16" s="91">
        <v>263448</v>
      </c>
      <c r="I16" s="15" t="s">
        <v>119</v>
      </c>
      <c r="J16" s="15" t="s">
        <v>24</v>
      </c>
      <c r="K16" s="43">
        <v>0</v>
      </c>
      <c r="L16" s="15">
        <v>0</v>
      </c>
      <c r="M16" s="125"/>
      <c r="N16" s="125"/>
    </row>
    <row r="17" spans="1:19" s="38" customFormat="1" ht="26.25" customHeight="1" x14ac:dyDescent="0.25">
      <c r="A17" s="91"/>
      <c r="B17" s="91"/>
      <c r="C17" s="91"/>
      <c r="D17" s="91"/>
      <c r="E17" s="91"/>
      <c r="F17" s="91"/>
      <c r="G17" s="91"/>
      <c r="H17" s="91"/>
      <c r="I17" s="15" t="s">
        <v>120</v>
      </c>
      <c r="J17" s="15" t="s">
        <v>25</v>
      </c>
      <c r="K17" s="43">
        <v>10</v>
      </c>
      <c r="L17" s="15">
        <v>12</v>
      </c>
      <c r="M17" s="125"/>
      <c r="N17" s="125"/>
    </row>
    <row r="18" spans="1:19" s="38" customFormat="1" ht="28.5" customHeight="1" x14ac:dyDescent="0.25">
      <c r="A18" s="91"/>
      <c r="B18" s="91"/>
      <c r="C18" s="91"/>
      <c r="D18" s="91"/>
      <c r="E18" s="91" t="s">
        <v>121</v>
      </c>
      <c r="F18" s="91" t="s">
        <v>25</v>
      </c>
      <c r="G18" s="91">
        <v>3309</v>
      </c>
      <c r="H18" s="91">
        <v>3285</v>
      </c>
      <c r="I18" s="15" t="s">
        <v>119</v>
      </c>
      <c r="J18" s="15" t="s">
        <v>24</v>
      </c>
      <c r="K18" s="43">
        <v>0</v>
      </c>
      <c r="L18" s="15">
        <v>0</v>
      </c>
      <c r="M18" s="125"/>
      <c r="N18" s="125"/>
    </row>
    <row r="19" spans="1:19" s="38" customFormat="1" ht="30.75" customHeight="1" x14ac:dyDescent="0.25">
      <c r="A19" s="91"/>
      <c r="B19" s="91"/>
      <c r="C19" s="91"/>
      <c r="D19" s="91"/>
      <c r="E19" s="91"/>
      <c r="F19" s="91"/>
      <c r="G19" s="91"/>
      <c r="H19" s="91"/>
      <c r="I19" s="15" t="s">
        <v>120</v>
      </c>
      <c r="J19" s="15" t="s">
        <v>25</v>
      </c>
      <c r="K19" s="43">
        <v>10</v>
      </c>
      <c r="L19" s="15">
        <v>12</v>
      </c>
      <c r="M19" s="125"/>
      <c r="N19" s="125"/>
    </row>
    <row r="20" spans="1:19" ht="77.25" customHeight="1" x14ac:dyDescent="0.2">
      <c r="A20" s="91">
        <v>851</v>
      </c>
      <c r="B20" s="91" t="s">
        <v>18</v>
      </c>
      <c r="C20" s="15" t="s">
        <v>60</v>
      </c>
      <c r="D20" s="15" t="s">
        <v>8</v>
      </c>
      <c r="E20" s="15" t="s">
        <v>19</v>
      </c>
      <c r="F20" s="15" t="s">
        <v>25</v>
      </c>
      <c r="G20" s="15">
        <v>70300</v>
      </c>
      <c r="H20" s="15">
        <v>70575</v>
      </c>
      <c r="I20" s="15" t="s">
        <v>61</v>
      </c>
      <c r="J20" s="15" t="s">
        <v>25</v>
      </c>
      <c r="K20" s="15">
        <v>10</v>
      </c>
      <c r="L20" s="15">
        <v>10</v>
      </c>
      <c r="M20" s="46">
        <v>5434121.5899999999</v>
      </c>
      <c r="N20" s="46">
        <v>5434121.5899999999</v>
      </c>
      <c r="O20" s="8"/>
      <c r="P20" s="8"/>
      <c r="Q20" s="8"/>
      <c r="R20" s="8"/>
      <c r="S20" s="8"/>
    </row>
    <row r="21" spans="1:19" ht="94.5" customHeight="1" x14ac:dyDescent="0.2">
      <c r="A21" s="91"/>
      <c r="B21" s="91"/>
      <c r="C21" s="15" t="s">
        <v>62</v>
      </c>
      <c r="D21" s="15" t="s">
        <v>63</v>
      </c>
      <c r="E21" s="15" t="s">
        <v>64</v>
      </c>
      <c r="F21" s="15" t="s">
        <v>25</v>
      </c>
      <c r="G21" s="15">
        <v>2500</v>
      </c>
      <c r="H21" s="15">
        <v>2945</v>
      </c>
      <c r="I21" s="15" t="s">
        <v>21</v>
      </c>
      <c r="J21" s="15" t="s">
        <v>20</v>
      </c>
      <c r="K21" s="15">
        <v>2</v>
      </c>
      <c r="L21" s="15">
        <v>2.7</v>
      </c>
      <c r="M21" s="15">
        <v>120979.78</v>
      </c>
      <c r="N21" s="15">
        <v>120979.78</v>
      </c>
      <c r="O21" s="8"/>
      <c r="P21" s="8"/>
      <c r="Q21" s="8"/>
      <c r="R21" s="8"/>
      <c r="S21" s="8"/>
    </row>
    <row r="22" spans="1:19" ht="54" customHeight="1" x14ac:dyDescent="0.2">
      <c r="A22" s="91"/>
      <c r="B22" s="91"/>
      <c r="C22" s="15" t="s">
        <v>65</v>
      </c>
      <c r="D22" s="15" t="s">
        <v>63</v>
      </c>
      <c r="E22" s="15" t="s">
        <v>64</v>
      </c>
      <c r="F22" s="15" t="s">
        <v>25</v>
      </c>
      <c r="G22" s="15">
        <v>5700</v>
      </c>
      <c r="H22" s="15">
        <v>5700</v>
      </c>
      <c r="I22" s="15" t="s">
        <v>66</v>
      </c>
      <c r="J22" s="15" t="s">
        <v>20</v>
      </c>
      <c r="K22" s="15">
        <v>20</v>
      </c>
      <c r="L22" s="15">
        <v>20.7</v>
      </c>
      <c r="M22" s="15">
        <v>195411.63</v>
      </c>
      <c r="N22" s="15">
        <v>195411.63</v>
      </c>
      <c r="O22" s="8"/>
      <c r="P22" s="8"/>
      <c r="Q22" s="8"/>
      <c r="R22" s="8"/>
      <c r="S22" s="8"/>
    </row>
    <row r="23" spans="1:19" s="11" customFormat="1" ht="40.5" customHeight="1" x14ac:dyDescent="0.25">
      <c r="A23" s="124">
        <v>852</v>
      </c>
      <c r="B23" s="91" t="s">
        <v>22</v>
      </c>
      <c r="C23" s="91" t="s">
        <v>70</v>
      </c>
      <c r="D23" s="91" t="s">
        <v>8</v>
      </c>
      <c r="E23" s="15" t="s">
        <v>122</v>
      </c>
      <c r="F23" s="15" t="s">
        <v>23</v>
      </c>
      <c r="G23" s="15">
        <v>40</v>
      </c>
      <c r="H23" s="15">
        <v>40</v>
      </c>
      <c r="I23" s="15" t="s">
        <v>72</v>
      </c>
      <c r="J23" s="15" t="s">
        <v>24</v>
      </c>
      <c r="K23" s="15">
        <v>100</v>
      </c>
      <c r="L23" s="15">
        <v>100</v>
      </c>
      <c r="M23" s="121">
        <v>13087103</v>
      </c>
      <c r="N23" s="121">
        <v>13087103</v>
      </c>
    </row>
    <row r="24" spans="1:19" s="11" customFormat="1" ht="31.15" customHeight="1" x14ac:dyDescent="0.25">
      <c r="A24" s="124"/>
      <c r="B24" s="91"/>
      <c r="C24" s="91"/>
      <c r="D24" s="91"/>
      <c r="E24" s="91" t="s">
        <v>73</v>
      </c>
      <c r="F24" s="91" t="s">
        <v>74</v>
      </c>
      <c r="G24" s="91">
        <v>5024</v>
      </c>
      <c r="H24" s="91">
        <v>5024</v>
      </c>
      <c r="I24" s="48" t="s">
        <v>75</v>
      </c>
      <c r="J24" s="15" t="s">
        <v>24</v>
      </c>
      <c r="K24" s="15">
        <v>100</v>
      </c>
      <c r="L24" s="15">
        <v>100</v>
      </c>
      <c r="M24" s="121"/>
      <c r="N24" s="121"/>
    </row>
    <row r="25" spans="1:19" s="11" customFormat="1" ht="17.25" customHeight="1" x14ac:dyDescent="0.25">
      <c r="A25" s="124"/>
      <c r="B25" s="91"/>
      <c r="C25" s="91"/>
      <c r="D25" s="91"/>
      <c r="E25" s="91"/>
      <c r="F25" s="91"/>
      <c r="G25" s="91"/>
      <c r="H25" s="91"/>
      <c r="I25" s="48" t="s">
        <v>28</v>
      </c>
      <c r="J25" s="15" t="s">
        <v>24</v>
      </c>
      <c r="K25" s="15">
        <v>100</v>
      </c>
      <c r="L25" s="15">
        <v>100</v>
      </c>
      <c r="M25" s="121"/>
      <c r="N25" s="121"/>
    </row>
    <row r="26" spans="1:19" s="11" customFormat="1" ht="84.6" customHeight="1" x14ac:dyDescent="0.25">
      <c r="A26" s="124"/>
      <c r="B26" s="91"/>
      <c r="C26" s="91"/>
      <c r="D26" s="91"/>
      <c r="E26" s="15" t="s">
        <v>77</v>
      </c>
      <c r="F26" s="15" t="s">
        <v>23</v>
      </c>
      <c r="G26" s="15">
        <v>190</v>
      </c>
      <c r="H26" s="15">
        <v>190</v>
      </c>
      <c r="I26" s="48" t="s">
        <v>78</v>
      </c>
      <c r="J26" s="15" t="s">
        <v>24</v>
      </c>
      <c r="K26" s="15">
        <v>90</v>
      </c>
      <c r="L26" s="15">
        <v>90</v>
      </c>
      <c r="M26" s="121"/>
      <c r="N26" s="121"/>
    </row>
    <row r="27" spans="1:19" s="11" customFormat="1" ht="40.5" customHeight="1" x14ac:dyDescent="0.25">
      <c r="A27" s="124"/>
      <c r="B27" s="91"/>
      <c r="C27" s="91"/>
      <c r="D27" s="91"/>
      <c r="E27" s="15" t="s">
        <v>73</v>
      </c>
      <c r="F27" s="15" t="s">
        <v>74</v>
      </c>
      <c r="G27" s="15">
        <v>29988</v>
      </c>
      <c r="H27" s="15">
        <v>29988</v>
      </c>
      <c r="I27" s="48" t="s">
        <v>29</v>
      </c>
      <c r="J27" s="15" t="s">
        <v>24</v>
      </c>
      <c r="K27" s="15">
        <v>95</v>
      </c>
      <c r="L27" s="15">
        <v>95</v>
      </c>
      <c r="M27" s="121"/>
      <c r="N27" s="121"/>
    </row>
    <row r="28" spans="1:19" s="11" customFormat="1" ht="42" customHeight="1" x14ac:dyDescent="0.25">
      <c r="A28" s="124">
        <v>852</v>
      </c>
      <c r="B28" s="91" t="s">
        <v>26</v>
      </c>
      <c r="C28" s="91" t="s">
        <v>70</v>
      </c>
      <c r="D28" s="91" t="s">
        <v>8</v>
      </c>
      <c r="E28" s="15" t="s">
        <v>122</v>
      </c>
      <c r="F28" s="15" t="s">
        <v>23</v>
      </c>
      <c r="G28" s="15">
        <v>20</v>
      </c>
      <c r="H28" s="15">
        <v>20</v>
      </c>
      <c r="I28" s="15" t="s">
        <v>72</v>
      </c>
      <c r="J28" s="15" t="s">
        <v>24</v>
      </c>
      <c r="K28" s="15">
        <v>100</v>
      </c>
      <c r="L28" s="15">
        <v>100</v>
      </c>
      <c r="M28" s="121">
        <v>7330968</v>
      </c>
      <c r="N28" s="121">
        <v>7330968</v>
      </c>
    </row>
    <row r="29" spans="1:19" s="11" customFormat="1" ht="22.15" customHeight="1" x14ac:dyDescent="0.25">
      <c r="A29" s="124"/>
      <c r="B29" s="91"/>
      <c r="C29" s="91"/>
      <c r="D29" s="91"/>
      <c r="E29" s="91" t="s">
        <v>73</v>
      </c>
      <c r="F29" s="91" t="s">
        <v>74</v>
      </c>
      <c r="G29" s="91">
        <v>3526</v>
      </c>
      <c r="H29" s="91">
        <v>3526</v>
      </c>
      <c r="I29" s="48" t="s">
        <v>75</v>
      </c>
      <c r="J29" s="15" t="s">
        <v>24</v>
      </c>
      <c r="K29" s="15">
        <v>100</v>
      </c>
      <c r="L29" s="15">
        <v>100</v>
      </c>
      <c r="M29" s="121"/>
      <c r="N29" s="121"/>
    </row>
    <row r="30" spans="1:19" s="11" customFormat="1" ht="17.25" customHeight="1" x14ac:dyDescent="0.25">
      <c r="A30" s="124"/>
      <c r="B30" s="91"/>
      <c r="C30" s="91"/>
      <c r="D30" s="91"/>
      <c r="E30" s="91"/>
      <c r="F30" s="91"/>
      <c r="G30" s="91"/>
      <c r="H30" s="91"/>
      <c r="I30" s="48" t="s">
        <v>28</v>
      </c>
      <c r="J30" s="15" t="s">
        <v>24</v>
      </c>
      <c r="K30" s="15" t="s">
        <v>76</v>
      </c>
      <c r="L30" s="15" t="s">
        <v>76</v>
      </c>
      <c r="M30" s="121"/>
      <c r="N30" s="121"/>
    </row>
    <row r="31" spans="1:19" s="11" customFormat="1" ht="84" customHeight="1" x14ac:dyDescent="0.25">
      <c r="A31" s="124"/>
      <c r="B31" s="91"/>
      <c r="C31" s="91"/>
      <c r="D31" s="91"/>
      <c r="E31" s="15" t="s">
        <v>77</v>
      </c>
      <c r="F31" s="15" t="s">
        <v>23</v>
      </c>
      <c r="G31" s="15">
        <v>101</v>
      </c>
      <c r="H31" s="15">
        <v>101</v>
      </c>
      <c r="I31" s="48" t="s">
        <v>78</v>
      </c>
      <c r="J31" s="15" t="s">
        <v>24</v>
      </c>
      <c r="K31" s="15">
        <v>90</v>
      </c>
      <c r="L31" s="15">
        <v>90</v>
      </c>
      <c r="M31" s="121"/>
      <c r="N31" s="121"/>
    </row>
    <row r="32" spans="1:19" s="11" customFormat="1" ht="41.25" customHeight="1" x14ac:dyDescent="0.25">
      <c r="A32" s="124"/>
      <c r="B32" s="91"/>
      <c r="C32" s="91"/>
      <c r="D32" s="91"/>
      <c r="E32" s="15" t="s">
        <v>73</v>
      </c>
      <c r="F32" s="15" t="s">
        <v>74</v>
      </c>
      <c r="G32" s="15">
        <v>17808</v>
      </c>
      <c r="H32" s="15">
        <v>17808</v>
      </c>
      <c r="I32" s="48" t="s">
        <v>29</v>
      </c>
      <c r="J32" s="15" t="s">
        <v>24</v>
      </c>
      <c r="K32" s="15">
        <v>90</v>
      </c>
      <c r="L32" s="15">
        <v>90</v>
      </c>
      <c r="M32" s="121"/>
      <c r="N32" s="121"/>
    </row>
    <row r="33" spans="1:14" ht="41.25" customHeight="1" x14ac:dyDescent="0.2">
      <c r="A33" s="124">
        <v>852</v>
      </c>
      <c r="B33" s="91" t="s">
        <v>27</v>
      </c>
      <c r="C33" s="91" t="s">
        <v>70</v>
      </c>
      <c r="D33" s="91"/>
      <c r="E33" s="15" t="s">
        <v>122</v>
      </c>
      <c r="F33" s="15" t="s">
        <v>23</v>
      </c>
      <c r="G33" s="15">
        <v>24</v>
      </c>
      <c r="H33" s="15">
        <v>24</v>
      </c>
      <c r="I33" s="15" t="s">
        <v>72</v>
      </c>
      <c r="J33" s="15" t="s">
        <v>24</v>
      </c>
      <c r="K33" s="15">
        <v>100</v>
      </c>
      <c r="L33" s="15">
        <v>100</v>
      </c>
      <c r="M33" s="121">
        <v>11898764</v>
      </c>
      <c r="N33" s="121">
        <v>11898764</v>
      </c>
    </row>
    <row r="34" spans="1:14" ht="21" customHeight="1" x14ac:dyDescent="0.2">
      <c r="A34" s="124"/>
      <c r="B34" s="91"/>
      <c r="C34" s="91"/>
      <c r="D34" s="91"/>
      <c r="E34" s="91" t="s">
        <v>73</v>
      </c>
      <c r="F34" s="91" t="s">
        <v>74</v>
      </c>
      <c r="G34" s="91">
        <v>3555</v>
      </c>
      <c r="H34" s="91">
        <v>3555</v>
      </c>
      <c r="I34" s="48" t="s">
        <v>75</v>
      </c>
      <c r="J34" s="15" t="s">
        <v>24</v>
      </c>
      <c r="K34" s="15">
        <v>100</v>
      </c>
      <c r="L34" s="15">
        <v>100</v>
      </c>
      <c r="M34" s="121"/>
      <c r="N34" s="121"/>
    </row>
    <row r="35" spans="1:14" ht="19.5" customHeight="1" x14ac:dyDescent="0.2">
      <c r="A35" s="124"/>
      <c r="B35" s="91"/>
      <c r="C35" s="91"/>
      <c r="D35" s="91"/>
      <c r="E35" s="91"/>
      <c r="F35" s="91"/>
      <c r="G35" s="91"/>
      <c r="H35" s="91"/>
      <c r="I35" s="48" t="s">
        <v>28</v>
      </c>
      <c r="J35" s="15" t="s">
        <v>24</v>
      </c>
      <c r="K35" s="15" t="s">
        <v>76</v>
      </c>
      <c r="L35" s="15" t="s">
        <v>76</v>
      </c>
      <c r="M35" s="121"/>
      <c r="N35" s="121"/>
    </row>
    <row r="36" spans="1:14" ht="86.45" customHeight="1" x14ac:dyDescent="0.2">
      <c r="A36" s="124"/>
      <c r="B36" s="91"/>
      <c r="C36" s="91"/>
      <c r="D36" s="91"/>
      <c r="E36" s="15" t="s">
        <v>77</v>
      </c>
      <c r="F36" s="15" t="s">
        <v>23</v>
      </c>
      <c r="G36" s="15">
        <v>166</v>
      </c>
      <c r="H36" s="15">
        <v>166</v>
      </c>
      <c r="I36" s="48" t="s">
        <v>78</v>
      </c>
      <c r="J36" s="15" t="s">
        <v>24</v>
      </c>
      <c r="K36" s="15">
        <v>90</v>
      </c>
      <c r="L36" s="15">
        <v>90</v>
      </c>
      <c r="M36" s="121"/>
      <c r="N36" s="121"/>
    </row>
    <row r="37" spans="1:14" ht="42.75" customHeight="1" x14ac:dyDescent="0.2">
      <c r="A37" s="124"/>
      <c r="B37" s="91"/>
      <c r="C37" s="91"/>
      <c r="D37" s="91"/>
      <c r="E37" s="15" t="s">
        <v>73</v>
      </c>
      <c r="F37" s="15" t="s">
        <v>74</v>
      </c>
      <c r="G37" s="15">
        <v>26896</v>
      </c>
      <c r="H37" s="15">
        <v>26896</v>
      </c>
      <c r="I37" s="48" t="s">
        <v>29</v>
      </c>
      <c r="J37" s="15" t="s">
        <v>24</v>
      </c>
      <c r="K37" s="15">
        <v>95</v>
      </c>
      <c r="L37" s="15">
        <v>95</v>
      </c>
      <c r="M37" s="121"/>
      <c r="N37" s="121"/>
    </row>
    <row r="38" spans="1:14" ht="15.75" hidden="1" customHeight="1" x14ac:dyDescent="0.2">
      <c r="A38" s="47"/>
      <c r="B38" s="91"/>
      <c r="C38" s="91"/>
      <c r="D38" s="91"/>
      <c r="E38" s="44"/>
      <c r="F38" s="44"/>
      <c r="G38" s="44"/>
      <c r="H38" s="44"/>
      <c r="I38" s="48"/>
      <c r="J38" s="48"/>
      <c r="K38" s="48" t="s">
        <v>30</v>
      </c>
      <c r="L38" s="48"/>
      <c r="M38" s="121"/>
      <c r="N38" s="121"/>
    </row>
    <row r="39" spans="1:14" ht="26.25" hidden="1" customHeight="1" x14ac:dyDescent="0.2">
      <c r="A39" s="47"/>
      <c r="B39" s="91"/>
      <c r="C39" s="91"/>
      <c r="D39" s="91"/>
      <c r="E39" s="44"/>
      <c r="F39" s="44"/>
      <c r="G39" s="44"/>
      <c r="H39" s="44"/>
      <c r="I39" s="48" t="s">
        <v>31</v>
      </c>
      <c r="J39" s="15"/>
      <c r="K39" s="15" t="s">
        <v>32</v>
      </c>
      <c r="L39" s="15" t="s">
        <v>32</v>
      </c>
      <c r="M39" s="121"/>
      <c r="N39" s="121"/>
    </row>
    <row r="40" spans="1:14" ht="51.75" hidden="1" customHeight="1" x14ac:dyDescent="0.2">
      <c r="A40" s="47"/>
      <c r="B40" s="91"/>
      <c r="C40" s="91"/>
      <c r="D40" s="91"/>
      <c r="E40" s="44"/>
      <c r="F40" s="44"/>
      <c r="G40" s="44"/>
      <c r="H40" s="44"/>
      <c r="I40" s="48" t="s">
        <v>33</v>
      </c>
      <c r="J40" s="15"/>
      <c r="K40" s="15" t="s">
        <v>32</v>
      </c>
      <c r="L40" s="15" t="s">
        <v>32</v>
      </c>
      <c r="M40" s="121"/>
      <c r="N40" s="121"/>
    </row>
    <row r="41" spans="1:14" ht="51.75" hidden="1" customHeight="1" x14ac:dyDescent="0.2">
      <c r="A41" s="47"/>
      <c r="B41" s="91"/>
      <c r="C41" s="91"/>
      <c r="D41" s="91"/>
      <c r="E41" s="44"/>
      <c r="F41" s="44"/>
      <c r="G41" s="44"/>
      <c r="H41" s="44"/>
      <c r="I41" s="48" t="s">
        <v>34</v>
      </c>
      <c r="J41" s="15"/>
      <c r="K41" s="15" t="s">
        <v>35</v>
      </c>
      <c r="L41" s="15" t="s">
        <v>35</v>
      </c>
      <c r="M41" s="121"/>
      <c r="N41" s="121"/>
    </row>
    <row r="42" spans="1:14" ht="52.5" hidden="1" customHeight="1" x14ac:dyDescent="0.2">
      <c r="A42" s="47"/>
      <c r="B42" s="91"/>
      <c r="C42" s="91"/>
      <c r="D42" s="91"/>
      <c r="E42" s="44"/>
      <c r="F42" s="44"/>
      <c r="G42" s="44"/>
      <c r="H42" s="44"/>
      <c r="I42" s="48" t="s">
        <v>36</v>
      </c>
      <c r="J42" s="15"/>
      <c r="K42" s="15" t="s">
        <v>35</v>
      </c>
      <c r="L42" s="15" t="s">
        <v>35</v>
      </c>
      <c r="M42" s="121"/>
      <c r="N42" s="121"/>
    </row>
    <row r="43" spans="1:14" ht="13.5" hidden="1" customHeight="1" x14ac:dyDescent="0.2">
      <c r="A43" s="47"/>
      <c r="B43" s="91"/>
      <c r="C43" s="91"/>
      <c r="D43" s="91"/>
      <c r="E43" s="44"/>
      <c r="F43" s="44"/>
      <c r="G43" s="44"/>
      <c r="H43" s="44"/>
      <c r="I43" s="48" t="s">
        <v>37</v>
      </c>
      <c r="J43" s="15"/>
      <c r="K43" s="15" t="s">
        <v>32</v>
      </c>
      <c r="L43" s="15" t="s">
        <v>32</v>
      </c>
      <c r="M43" s="121"/>
      <c r="N43" s="121"/>
    </row>
    <row r="44" spans="1:14" ht="29.25" hidden="1" customHeight="1" x14ac:dyDescent="0.2">
      <c r="A44" s="47"/>
      <c r="B44" s="91"/>
      <c r="C44" s="91"/>
      <c r="D44" s="91"/>
      <c r="E44" s="44"/>
      <c r="F44" s="44"/>
      <c r="G44" s="44"/>
      <c r="H44" s="44"/>
      <c r="I44" s="48" t="s">
        <v>38</v>
      </c>
      <c r="J44" s="15"/>
      <c r="K44" s="15" t="s">
        <v>32</v>
      </c>
      <c r="L44" s="15" t="s">
        <v>32</v>
      </c>
      <c r="M44" s="121"/>
      <c r="N44" s="121"/>
    </row>
    <row r="45" spans="1:14" ht="65.25" hidden="1" customHeight="1" x14ac:dyDescent="0.2">
      <c r="A45" s="47"/>
      <c r="B45" s="91"/>
      <c r="C45" s="91"/>
      <c r="D45" s="91"/>
      <c r="E45" s="44"/>
      <c r="F45" s="44"/>
      <c r="G45" s="44"/>
      <c r="H45" s="44"/>
      <c r="I45" s="48" t="s">
        <v>39</v>
      </c>
      <c r="J45" s="15"/>
      <c r="K45" s="15" t="s">
        <v>32</v>
      </c>
      <c r="L45" s="15" t="s">
        <v>32</v>
      </c>
      <c r="M45" s="121"/>
      <c r="N45" s="121"/>
    </row>
    <row r="46" spans="1:14" s="1" customFormat="1" ht="41.45" customHeight="1" x14ac:dyDescent="0.25">
      <c r="A46" s="124">
        <v>852</v>
      </c>
      <c r="B46" s="91" t="s">
        <v>40</v>
      </c>
      <c r="C46" s="91" t="s">
        <v>79</v>
      </c>
      <c r="D46" s="124" t="s">
        <v>8</v>
      </c>
      <c r="E46" s="91" t="s">
        <v>80</v>
      </c>
      <c r="F46" s="91" t="s">
        <v>41</v>
      </c>
      <c r="G46" s="124">
        <v>619</v>
      </c>
      <c r="H46" s="124">
        <v>619</v>
      </c>
      <c r="I46" s="15" t="s">
        <v>44</v>
      </c>
      <c r="J46" s="33" t="s">
        <v>46</v>
      </c>
      <c r="K46" s="16">
        <v>91</v>
      </c>
      <c r="L46" s="16">
        <v>91</v>
      </c>
      <c r="M46" s="100">
        <f>20358567.99+102759.24</f>
        <v>20461327.229999997</v>
      </c>
      <c r="N46" s="100">
        <f>20358567.99+102759.24</f>
        <v>20461327.229999997</v>
      </c>
    </row>
    <row r="47" spans="1:14" s="1" customFormat="1" ht="27.6" customHeight="1" x14ac:dyDescent="0.25">
      <c r="A47" s="124"/>
      <c r="B47" s="91"/>
      <c r="C47" s="91"/>
      <c r="D47" s="124"/>
      <c r="E47" s="91"/>
      <c r="F47" s="91"/>
      <c r="G47" s="124"/>
      <c r="H47" s="124"/>
      <c r="I47" s="15" t="s">
        <v>42</v>
      </c>
      <c r="J47" s="16" t="s">
        <v>24</v>
      </c>
      <c r="K47" s="16">
        <v>55</v>
      </c>
      <c r="L47" s="16">
        <v>55</v>
      </c>
      <c r="M47" s="100"/>
      <c r="N47" s="100"/>
    </row>
    <row r="48" spans="1:14" s="1" customFormat="1" ht="78" customHeight="1" x14ac:dyDescent="0.25">
      <c r="A48" s="124"/>
      <c r="B48" s="91"/>
      <c r="C48" s="91"/>
      <c r="D48" s="124"/>
      <c r="E48" s="91"/>
      <c r="F48" s="91"/>
      <c r="G48" s="124"/>
      <c r="H48" s="124"/>
      <c r="I48" s="15" t="s">
        <v>43</v>
      </c>
      <c r="J48" s="16" t="s">
        <v>24</v>
      </c>
      <c r="K48" s="16">
        <v>100</v>
      </c>
      <c r="L48" s="16">
        <v>100</v>
      </c>
      <c r="M48" s="100"/>
      <c r="N48" s="100"/>
    </row>
    <row r="49" spans="1:14" ht="49.9" customHeight="1" x14ac:dyDescent="0.2">
      <c r="A49" s="124">
        <v>852</v>
      </c>
      <c r="B49" s="91" t="s">
        <v>45</v>
      </c>
      <c r="C49" s="91" t="s">
        <v>79</v>
      </c>
      <c r="D49" s="124"/>
      <c r="E49" s="91" t="s">
        <v>80</v>
      </c>
      <c r="F49" s="91" t="s">
        <v>41</v>
      </c>
      <c r="G49" s="124">
        <v>688</v>
      </c>
      <c r="H49" s="124">
        <v>688</v>
      </c>
      <c r="I49" s="15" t="s">
        <v>44</v>
      </c>
      <c r="J49" s="33" t="s">
        <v>46</v>
      </c>
      <c r="K49" s="33">
        <v>92</v>
      </c>
      <c r="L49" s="33">
        <v>92</v>
      </c>
      <c r="M49" s="100">
        <v>22838024</v>
      </c>
      <c r="N49" s="100">
        <v>22838024</v>
      </c>
    </row>
    <row r="50" spans="1:14" ht="26.25" customHeight="1" x14ac:dyDescent="0.2">
      <c r="A50" s="124"/>
      <c r="B50" s="91"/>
      <c r="C50" s="91"/>
      <c r="D50" s="124"/>
      <c r="E50" s="91"/>
      <c r="F50" s="91"/>
      <c r="G50" s="124"/>
      <c r="H50" s="124"/>
      <c r="I50" s="15" t="s">
        <v>42</v>
      </c>
      <c r="J50" s="33" t="s">
        <v>24</v>
      </c>
      <c r="K50" s="33">
        <v>37.4</v>
      </c>
      <c r="L50" s="33">
        <v>37.4</v>
      </c>
      <c r="M50" s="100"/>
      <c r="N50" s="100"/>
    </row>
    <row r="51" spans="1:14" ht="67.900000000000006" customHeight="1" x14ac:dyDescent="0.2">
      <c r="A51" s="124"/>
      <c r="B51" s="91"/>
      <c r="C51" s="91"/>
      <c r="D51" s="124"/>
      <c r="E51" s="91"/>
      <c r="F51" s="91"/>
      <c r="G51" s="124"/>
      <c r="H51" s="124"/>
      <c r="I51" s="15" t="s">
        <v>43</v>
      </c>
      <c r="J51" s="33" t="s">
        <v>24</v>
      </c>
      <c r="K51" s="33">
        <v>100</v>
      </c>
      <c r="L51" s="33">
        <v>100</v>
      </c>
      <c r="M51" s="100"/>
      <c r="N51" s="100"/>
    </row>
    <row r="52" spans="1:14" s="4" customFormat="1" ht="58.9" customHeight="1" x14ac:dyDescent="0.25">
      <c r="A52" s="124">
        <v>852</v>
      </c>
      <c r="B52" s="91" t="s">
        <v>47</v>
      </c>
      <c r="C52" s="91" t="s">
        <v>79</v>
      </c>
      <c r="D52" s="124" t="s">
        <v>49</v>
      </c>
      <c r="E52" s="91" t="s">
        <v>80</v>
      </c>
      <c r="F52" s="91" t="s">
        <v>41</v>
      </c>
      <c r="G52" s="124">
        <v>39</v>
      </c>
      <c r="H52" s="124">
        <v>39</v>
      </c>
      <c r="I52" s="15" t="s">
        <v>44</v>
      </c>
      <c r="J52" s="33" t="s">
        <v>46</v>
      </c>
      <c r="K52" s="33">
        <v>13</v>
      </c>
      <c r="L52" s="33">
        <v>13</v>
      </c>
      <c r="M52" s="100">
        <v>5698568.1600000001</v>
      </c>
      <c r="N52" s="100">
        <v>5698568.1600000001</v>
      </c>
    </row>
    <row r="53" spans="1:14" s="4" customFormat="1" ht="37.9" customHeight="1" x14ac:dyDescent="0.25">
      <c r="A53" s="124"/>
      <c r="B53" s="91"/>
      <c r="C53" s="91"/>
      <c r="D53" s="124"/>
      <c r="E53" s="91"/>
      <c r="F53" s="91"/>
      <c r="G53" s="124"/>
      <c r="H53" s="124"/>
      <c r="I53" s="15" t="s">
        <v>42</v>
      </c>
      <c r="J53" s="33" t="s">
        <v>24</v>
      </c>
      <c r="K53" s="33">
        <v>42</v>
      </c>
      <c r="L53" s="33">
        <v>42</v>
      </c>
      <c r="M53" s="100"/>
      <c r="N53" s="100"/>
    </row>
    <row r="54" spans="1:14" s="4" customFormat="1" ht="70.150000000000006" customHeight="1" x14ac:dyDescent="0.25">
      <c r="A54" s="124"/>
      <c r="B54" s="91"/>
      <c r="C54" s="91"/>
      <c r="D54" s="124"/>
      <c r="E54" s="91"/>
      <c r="F54" s="91"/>
      <c r="G54" s="124"/>
      <c r="H54" s="124"/>
      <c r="I54" s="15" t="s">
        <v>43</v>
      </c>
      <c r="J54" s="33" t="s">
        <v>24</v>
      </c>
      <c r="K54" s="33">
        <v>100</v>
      </c>
      <c r="L54" s="33">
        <v>100</v>
      </c>
      <c r="M54" s="100"/>
      <c r="N54" s="100"/>
    </row>
    <row r="55" spans="1:14" ht="43.15" customHeight="1" x14ac:dyDescent="0.2">
      <c r="A55" s="124">
        <v>852</v>
      </c>
      <c r="B55" s="91" t="s">
        <v>51</v>
      </c>
      <c r="C55" s="91" t="s">
        <v>79</v>
      </c>
      <c r="D55" s="91" t="s">
        <v>49</v>
      </c>
      <c r="E55" s="91" t="s">
        <v>80</v>
      </c>
      <c r="F55" s="91" t="s">
        <v>41</v>
      </c>
      <c r="G55" s="91">
        <v>23</v>
      </c>
      <c r="H55" s="91">
        <v>23</v>
      </c>
      <c r="I55" s="15" t="s">
        <v>44</v>
      </c>
      <c r="J55" s="33" t="s">
        <v>46</v>
      </c>
      <c r="K55" s="33">
        <v>6</v>
      </c>
      <c r="L55" s="33">
        <v>6</v>
      </c>
      <c r="M55" s="121">
        <v>3794939.55</v>
      </c>
      <c r="N55" s="121">
        <v>3794939.55</v>
      </c>
    </row>
    <row r="56" spans="1:14" ht="40.15" customHeight="1" x14ac:dyDescent="0.2">
      <c r="A56" s="124"/>
      <c r="B56" s="91"/>
      <c r="C56" s="91"/>
      <c r="D56" s="91"/>
      <c r="E56" s="91"/>
      <c r="F56" s="91"/>
      <c r="G56" s="91"/>
      <c r="H56" s="91"/>
      <c r="I56" s="15" t="s">
        <v>42</v>
      </c>
      <c r="J56" s="33" t="s">
        <v>24</v>
      </c>
      <c r="K56" s="33">
        <v>46</v>
      </c>
      <c r="L56" s="33">
        <v>46</v>
      </c>
      <c r="M56" s="121"/>
      <c r="N56" s="121"/>
    </row>
    <row r="57" spans="1:14" ht="78.75" customHeight="1" x14ac:dyDescent="0.2">
      <c r="A57" s="124"/>
      <c r="B57" s="91"/>
      <c r="C57" s="91"/>
      <c r="D57" s="91"/>
      <c r="E57" s="91"/>
      <c r="F57" s="91"/>
      <c r="G57" s="91"/>
      <c r="H57" s="91"/>
      <c r="I57" s="15" t="s">
        <v>43</v>
      </c>
      <c r="J57" s="33" t="s">
        <v>24</v>
      </c>
      <c r="K57" s="33">
        <v>100</v>
      </c>
      <c r="L57" s="33">
        <v>100</v>
      </c>
      <c r="M57" s="121"/>
      <c r="N57" s="121"/>
    </row>
    <row r="58" spans="1:14" ht="52.9" customHeight="1" x14ac:dyDescent="0.2">
      <c r="A58" s="124">
        <v>852</v>
      </c>
      <c r="B58" s="91" t="s">
        <v>52</v>
      </c>
      <c r="C58" s="91" t="s">
        <v>70</v>
      </c>
      <c r="D58" s="91" t="s">
        <v>49</v>
      </c>
      <c r="E58" s="15" t="s">
        <v>77</v>
      </c>
      <c r="F58" s="15" t="s">
        <v>23</v>
      </c>
      <c r="G58" s="15">
        <v>8</v>
      </c>
      <c r="H58" s="15">
        <v>8</v>
      </c>
      <c r="I58" s="15" t="s">
        <v>72</v>
      </c>
      <c r="J58" s="15" t="s">
        <v>24</v>
      </c>
      <c r="K58" s="15">
        <v>100</v>
      </c>
      <c r="L58" s="15">
        <v>100</v>
      </c>
      <c r="M58" s="121">
        <v>170424</v>
      </c>
      <c r="N58" s="121">
        <v>170424</v>
      </c>
    </row>
    <row r="59" spans="1:14" ht="17.45" customHeight="1" x14ac:dyDescent="0.2">
      <c r="A59" s="124"/>
      <c r="B59" s="91"/>
      <c r="C59" s="91"/>
      <c r="D59" s="91"/>
      <c r="E59" s="91" t="s">
        <v>73</v>
      </c>
      <c r="F59" s="91" t="s">
        <v>74</v>
      </c>
      <c r="G59" s="91">
        <v>1811</v>
      </c>
      <c r="H59" s="91">
        <v>1811</v>
      </c>
      <c r="I59" s="48" t="s">
        <v>75</v>
      </c>
      <c r="J59" s="15" t="s">
        <v>24</v>
      </c>
      <c r="K59" s="15">
        <v>100</v>
      </c>
      <c r="L59" s="15">
        <v>100</v>
      </c>
      <c r="M59" s="121"/>
      <c r="N59" s="121"/>
    </row>
    <row r="60" spans="1:14" ht="17.45" customHeight="1" x14ac:dyDescent="0.2">
      <c r="A60" s="124"/>
      <c r="B60" s="91"/>
      <c r="C60" s="91"/>
      <c r="D60" s="91"/>
      <c r="E60" s="91"/>
      <c r="F60" s="91"/>
      <c r="G60" s="91"/>
      <c r="H60" s="91"/>
      <c r="I60" s="48" t="s">
        <v>28</v>
      </c>
      <c r="J60" s="15" t="s">
        <v>24</v>
      </c>
      <c r="K60" s="15">
        <v>100</v>
      </c>
      <c r="L60" s="15">
        <v>100</v>
      </c>
      <c r="M60" s="121"/>
      <c r="N60" s="121"/>
    </row>
    <row r="61" spans="1:14" ht="81" customHeight="1" x14ac:dyDescent="0.2">
      <c r="A61" s="124"/>
      <c r="B61" s="91"/>
      <c r="C61" s="91"/>
      <c r="D61" s="91"/>
      <c r="E61" s="91"/>
      <c r="F61" s="91"/>
      <c r="G61" s="91"/>
      <c r="H61" s="91"/>
      <c r="I61" s="48" t="s">
        <v>78</v>
      </c>
      <c r="J61" s="15" t="s">
        <v>24</v>
      </c>
      <c r="K61" s="15">
        <v>100</v>
      </c>
      <c r="L61" s="15">
        <v>100</v>
      </c>
      <c r="M61" s="121"/>
      <c r="N61" s="121"/>
    </row>
    <row r="62" spans="1:14" ht="38.25" x14ac:dyDescent="0.2">
      <c r="A62" s="124"/>
      <c r="B62" s="91"/>
      <c r="C62" s="91"/>
      <c r="D62" s="91"/>
      <c r="E62" s="91"/>
      <c r="F62" s="91"/>
      <c r="G62" s="91"/>
      <c r="H62" s="91"/>
      <c r="I62" s="48" t="s">
        <v>29</v>
      </c>
      <c r="J62" s="15" t="s">
        <v>24</v>
      </c>
      <c r="K62" s="15">
        <v>100</v>
      </c>
      <c r="L62" s="15">
        <v>100</v>
      </c>
      <c r="M62" s="121"/>
      <c r="N62" s="121"/>
    </row>
    <row r="63" spans="1:14" ht="29.25" customHeight="1" x14ac:dyDescent="0.2">
      <c r="A63" s="124"/>
      <c r="B63" s="91"/>
      <c r="C63" s="91" t="s">
        <v>79</v>
      </c>
      <c r="D63" s="91"/>
      <c r="E63" s="91" t="s">
        <v>80</v>
      </c>
      <c r="F63" s="91" t="s">
        <v>23</v>
      </c>
      <c r="G63" s="91">
        <v>66</v>
      </c>
      <c r="H63" s="91">
        <v>66</v>
      </c>
      <c r="I63" s="15" t="s">
        <v>44</v>
      </c>
      <c r="J63" s="33" t="s">
        <v>46</v>
      </c>
      <c r="K63" s="33">
        <v>17</v>
      </c>
      <c r="L63" s="33">
        <v>17</v>
      </c>
      <c r="M63" s="121">
        <v>7302716</v>
      </c>
      <c r="N63" s="121">
        <v>7302716</v>
      </c>
    </row>
    <row r="64" spans="1:14" x14ac:dyDescent="0.2">
      <c r="A64" s="124"/>
      <c r="B64" s="91"/>
      <c r="C64" s="91"/>
      <c r="D64" s="91"/>
      <c r="E64" s="91"/>
      <c r="F64" s="91"/>
      <c r="G64" s="91"/>
      <c r="H64" s="91"/>
      <c r="I64" s="15" t="s">
        <v>42</v>
      </c>
      <c r="J64" s="33" t="s">
        <v>24</v>
      </c>
      <c r="K64" s="33">
        <v>43</v>
      </c>
      <c r="L64" s="33">
        <v>43</v>
      </c>
      <c r="M64" s="121"/>
      <c r="N64" s="121"/>
    </row>
    <row r="65" spans="1:14" ht="53.25" customHeight="1" x14ac:dyDescent="0.2">
      <c r="A65" s="124"/>
      <c r="B65" s="91"/>
      <c r="C65" s="91"/>
      <c r="D65" s="91"/>
      <c r="E65" s="91"/>
      <c r="F65" s="91"/>
      <c r="G65" s="91"/>
      <c r="H65" s="91"/>
      <c r="I65" s="15" t="s">
        <v>43</v>
      </c>
      <c r="J65" s="33" t="s">
        <v>24</v>
      </c>
      <c r="K65" s="33">
        <v>100</v>
      </c>
      <c r="L65" s="33">
        <v>100</v>
      </c>
      <c r="M65" s="121"/>
      <c r="N65" s="121"/>
    </row>
    <row r="66" spans="1:14" s="7" customFormat="1" ht="43.5" customHeight="1" x14ac:dyDescent="0.2">
      <c r="A66" s="124">
        <v>852</v>
      </c>
      <c r="B66" s="91" t="s">
        <v>53</v>
      </c>
      <c r="C66" s="91" t="s">
        <v>70</v>
      </c>
      <c r="D66" s="91" t="s">
        <v>49</v>
      </c>
      <c r="E66" s="15" t="s">
        <v>122</v>
      </c>
      <c r="F66" s="15" t="s">
        <v>23</v>
      </c>
      <c r="G66" s="15">
        <v>3</v>
      </c>
      <c r="H66" s="15">
        <v>3</v>
      </c>
      <c r="I66" s="15" t="s">
        <v>72</v>
      </c>
      <c r="J66" s="15" t="s">
        <v>24</v>
      </c>
      <c r="K66" s="15">
        <v>100</v>
      </c>
      <c r="L66" s="15">
        <v>100</v>
      </c>
      <c r="M66" s="121">
        <v>1048487</v>
      </c>
      <c r="N66" s="121">
        <v>1048487</v>
      </c>
    </row>
    <row r="67" spans="1:14" s="7" customFormat="1" ht="21" customHeight="1" x14ac:dyDescent="0.2">
      <c r="A67" s="124"/>
      <c r="B67" s="91"/>
      <c r="C67" s="91"/>
      <c r="D67" s="91"/>
      <c r="E67" s="91" t="s">
        <v>73</v>
      </c>
      <c r="F67" s="91" t="s">
        <v>74</v>
      </c>
      <c r="G67" s="91">
        <v>402</v>
      </c>
      <c r="H67" s="91">
        <v>402</v>
      </c>
      <c r="I67" s="48" t="s">
        <v>75</v>
      </c>
      <c r="J67" s="15" t="s">
        <v>24</v>
      </c>
      <c r="K67" s="15">
        <v>100</v>
      </c>
      <c r="L67" s="15">
        <v>100</v>
      </c>
      <c r="M67" s="121"/>
      <c r="N67" s="121"/>
    </row>
    <row r="68" spans="1:14" s="7" customFormat="1" ht="24" customHeight="1" x14ac:dyDescent="0.2">
      <c r="A68" s="124"/>
      <c r="B68" s="91"/>
      <c r="C68" s="91"/>
      <c r="D68" s="91"/>
      <c r="E68" s="91"/>
      <c r="F68" s="91"/>
      <c r="G68" s="91"/>
      <c r="H68" s="91"/>
      <c r="I68" s="48" t="s">
        <v>28</v>
      </c>
      <c r="J68" s="15" t="s">
        <v>24</v>
      </c>
      <c r="K68" s="15" t="s">
        <v>76</v>
      </c>
      <c r="L68" s="15" t="s">
        <v>76</v>
      </c>
      <c r="M68" s="121"/>
      <c r="N68" s="121"/>
    </row>
    <row r="69" spans="1:14" s="7" customFormat="1" ht="79.5" customHeight="1" x14ac:dyDescent="0.2">
      <c r="A69" s="124"/>
      <c r="B69" s="91"/>
      <c r="C69" s="91"/>
      <c r="D69" s="91"/>
      <c r="E69" s="15" t="s">
        <v>77</v>
      </c>
      <c r="F69" s="15" t="s">
        <v>23</v>
      </c>
      <c r="G69" s="15">
        <v>14</v>
      </c>
      <c r="H69" s="15">
        <v>14</v>
      </c>
      <c r="I69" s="48" t="s">
        <v>78</v>
      </c>
      <c r="J69" s="15" t="s">
        <v>24</v>
      </c>
      <c r="K69" s="15">
        <v>90</v>
      </c>
      <c r="L69" s="15">
        <v>90</v>
      </c>
      <c r="M69" s="121"/>
      <c r="N69" s="121"/>
    </row>
    <row r="70" spans="1:14" s="7" customFormat="1" ht="40.5" customHeight="1" x14ac:dyDescent="0.2">
      <c r="A70" s="124"/>
      <c r="B70" s="91"/>
      <c r="C70" s="91"/>
      <c r="D70" s="91"/>
      <c r="E70" s="15" t="s">
        <v>73</v>
      </c>
      <c r="F70" s="15" t="s">
        <v>74</v>
      </c>
      <c r="G70" s="15">
        <v>2157</v>
      </c>
      <c r="H70" s="15">
        <v>2157</v>
      </c>
      <c r="I70" s="48" t="s">
        <v>29</v>
      </c>
      <c r="J70" s="15" t="s">
        <v>24</v>
      </c>
      <c r="K70" s="15">
        <v>90</v>
      </c>
      <c r="L70" s="15">
        <v>90</v>
      </c>
      <c r="M70" s="121"/>
      <c r="N70" s="121"/>
    </row>
    <row r="71" spans="1:14" s="7" customFormat="1" ht="13.9" hidden="1" customHeight="1" x14ac:dyDescent="0.2">
      <c r="A71" s="124"/>
      <c r="B71" s="91"/>
      <c r="C71" s="44"/>
      <c r="D71" s="91"/>
      <c r="E71" s="44"/>
      <c r="F71" s="44"/>
      <c r="G71" s="44"/>
      <c r="H71" s="44"/>
      <c r="I71" s="15" t="s">
        <v>50</v>
      </c>
      <c r="J71" s="15" t="s">
        <v>24</v>
      </c>
      <c r="K71" s="15">
        <v>0</v>
      </c>
      <c r="L71" s="15">
        <f>K71</f>
        <v>0</v>
      </c>
      <c r="M71" s="50"/>
      <c r="N71" s="50"/>
    </row>
    <row r="72" spans="1:14" s="7" customFormat="1" ht="31.9" customHeight="1" x14ac:dyDescent="0.2">
      <c r="A72" s="124"/>
      <c r="B72" s="91"/>
      <c r="C72" s="91" t="s">
        <v>79</v>
      </c>
      <c r="D72" s="91"/>
      <c r="E72" s="91" t="s">
        <v>80</v>
      </c>
      <c r="F72" s="91" t="s">
        <v>23</v>
      </c>
      <c r="G72" s="91">
        <v>100</v>
      </c>
      <c r="H72" s="91">
        <v>100</v>
      </c>
      <c r="I72" s="15" t="s">
        <v>44</v>
      </c>
      <c r="J72" s="33" t="s">
        <v>46</v>
      </c>
      <c r="K72" s="33">
        <v>13</v>
      </c>
      <c r="L72" s="33">
        <v>13</v>
      </c>
      <c r="M72" s="121">
        <v>9908749.6300000008</v>
      </c>
      <c r="N72" s="121">
        <v>9908749.6300000008</v>
      </c>
    </row>
    <row r="73" spans="1:14" s="7" customFormat="1" x14ac:dyDescent="0.2">
      <c r="A73" s="124"/>
      <c r="B73" s="91"/>
      <c r="C73" s="91"/>
      <c r="D73" s="91"/>
      <c r="E73" s="91"/>
      <c r="F73" s="91"/>
      <c r="G73" s="91"/>
      <c r="H73" s="91"/>
      <c r="I73" s="15" t="s">
        <v>42</v>
      </c>
      <c r="J73" s="33" t="s">
        <v>24</v>
      </c>
      <c r="K73" s="33">
        <v>57</v>
      </c>
      <c r="L73" s="33">
        <v>57</v>
      </c>
      <c r="M73" s="121"/>
      <c r="N73" s="121"/>
    </row>
    <row r="74" spans="1:14" s="7" customFormat="1" ht="56.45" customHeight="1" x14ac:dyDescent="0.2">
      <c r="A74" s="124"/>
      <c r="B74" s="91"/>
      <c r="C74" s="91"/>
      <c r="D74" s="91"/>
      <c r="E74" s="91"/>
      <c r="F74" s="91"/>
      <c r="G74" s="91"/>
      <c r="H74" s="91"/>
      <c r="I74" s="15" t="s">
        <v>43</v>
      </c>
      <c r="J74" s="33" t="s">
        <v>24</v>
      </c>
      <c r="K74" s="33">
        <v>100</v>
      </c>
      <c r="L74" s="33">
        <v>100</v>
      </c>
      <c r="M74" s="121"/>
      <c r="N74" s="121"/>
    </row>
    <row r="75" spans="1:14" s="4" customFormat="1" ht="45.6" customHeight="1" x14ac:dyDescent="0.25">
      <c r="A75" s="124">
        <v>852</v>
      </c>
      <c r="B75" s="91" t="s">
        <v>54</v>
      </c>
      <c r="C75" s="91" t="s">
        <v>48</v>
      </c>
      <c r="D75" s="124" t="s">
        <v>49</v>
      </c>
      <c r="E75" s="91" t="s">
        <v>80</v>
      </c>
      <c r="F75" s="91" t="s">
        <v>41</v>
      </c>
      <c r="G75" s="124">
        <v>71</v>
      </c>
      <c r="H75" s="124">
        <v>71</v>
      </c>
      <c r="I75" s="15" t="s">
        <v>44</v>
      </c>
      <c r="J75" s="33" t="s">
        <v>46</v>
      </c>
      <c r="K75" s="33">
        <v>8</v>
      </c>
      <c r="L75" s="33">
        <v>8</v>
      </c>
      <c r="M75" s="100">
        <v>6051741.4299999997</v>
      </c>
      <c r="N75" s="100">
        <v>6051741.4299999997</v>
      </c>
    </row>
    <row r="76" spans="1:14" s="4" customFormat="1" ht="16.899999999999999" customHeight="1" x14ac:dyDescent="0.25">
      <c r="A76" s="124"/>
      <c r="B76" s="91"/>
      <c r="C76" s="91"/>
      <c r="D76" s="124"/>
      <c r="E76" s="91"/>
      <c r="F76" s="91"/>
      <c r="G76" s="124"/>
      <c r="H76" s="124"/>
      <c r="I76" s="15" t="s">
        <v>42</v>
      </c>
      <c r="J76" s="33" t="s">
        <v>24</v>
      </c>
      <c r="K76" s="33">
        <v>32</v>
      </c>
      <c r="L76" s="33">
        <v>32</v>
      </c>
      <c r="M76" s="100"/>
      <c r="N76" s="100"/>
    </row>
    <row r="77" spans="1:14" s="4" customFormat="1" ht="110.25" customHeight="1" x14ac:dyDescent="0.25">
      <c r="A77" s="124"/>
      <c r="B77" s="91"/>
      <c r="C77" s="91"/>
      <c r="D77" s="124"/>
      <c r="E77" s="91"/>
      <c r="F77" s="91"/>
      <c r="G77" s="124"/>
      <c r="H77" s="124"/>
      <c r="I77" s="15" t="s">
        <v>43</v>
      </c>
      <c r="J77" s="33" t="s">
        <v>24</v>
      </c>
      <c r="K77" s="33">
        <v>100</v>
      </c>
      <c r="L77" s="33">
        <v>100</v>
      </c>
      <c r="M77" s="100"/>
      <c r="N77" s="100"/>
    </row>
    <row r="78" spans="1:14" ht="67.5" customHeight="1" x14ac:dyDescent="0.2">
      <c r="A78" s="124">
        <v>852</v>
      </c>
      <c r="B78" s="91" t="s">
        <v>81</v>
      </c>
      <c r="C78" s="91" t="s">
        <v>82</v>
      </c>
      <c r="D78" s="124" t="s">
        <v>8</v>
      </c>
      <c r="E78" s="15" t="s">
        <v>83</v>
      </c>
      <c r="F78" s="15" t="s">
        <v>41</v>
      </c>
      <c r="G78" s="16">
        <v>229</v>
      </c>
      <c r="H78" s="16">
        <v>229</v>
      </c>
      <c r="I78" s="15" t="s">
        <v>84</v>
      </c>
      <c r="J78" s="16" t="s">
        <v>20</v>
      </c>
      <c r="K78" s="16">
        <v>1</v>
      </c>
      <c r="L78" s="16">
        <v>1</v>
      </c>
      <c r="M78" s="100">
        <v>3650572</v>
      </c>
      <c r="N78" s="100">
        <v>3650572</v>
      </c>
    </row>
    <row r="79" spans="1:14" ht="75" customHeight="1" x14ac:dyDescent="0.2">
      <c r="A79" s="124"/>
      <c r="B79" s="91"/>
      <c r="C79" s="91"/>
      <c r="D79" s="124"/>
      <c r="E79" s="15" t="s">
        <v>85</v>
      </c>
      <c r="F79" s="15" t="s">
        <v>86</v>
      </c>
      <c r="G79" s="16">
        <v>113100</v>
      </c>
      <c r="H79" s="16">
        <v>113100</v>
      </c>
      <c r="I79" s="15" t="s">
        <v>55</v>
      </c>
      <c r="J79" s="16" t="s">
        <v>20</v>
      </c>
      <c r="K79" s="16">
        <v>40</v>
      </c>
      <c r="L79" s="16">
        <v>40</v>
      </c>
      <c r="M79" s="100"/>
      <c r="N79" s="100"/>
    </row>
    <row r="80" spans="1:14" ht="52.9" customHeight="1" x14ac:dyDescent="0.2">
      <c r="A80" s="124">
        <v>852</v>
      </c>
      <c r="B80" s="91" t="s">
        <v>87</v>
      </c>
      <c r="C80" s="91" t="s">
        <v>82</v>
      </c>
      <c r="D80" s="91" t="s">
        <v>8</v>
      </c>
      <c r="E80" s="15" t="s">
        <v>83</v>
      </c>
      <c r="F80" s="15" t="s">
        <v>41</v>
      </c>
      <c r="G80" s="15">
        <v>410</v>
      </c>
      <c r="H80" s="15">
        <v>410</v>
      </c>
      <c r="I80" s="15" t="s">
        <v>88</v>
      </c>
      <c r="J80" s="16" t="s">
        <v>20</v>
      </c>
      <c r="K80" s="15">
        <v>70</v>
      </c>
      <c r="L80" s="15">
        <v>70</v>
      </c>
      <c r="M80" s="100">
        <v>5024325</v>
      </c>
      <c r="N80" s="100">
        <v>5024325</v>
      </c>
    </row>
    <row r="81" spans="1:14" ht="57" customHeight="1" x14ac:dyDescent="0.2">
      <c r="A81" s="124"/>
      <c r="B81" s="91"/>
      <c r="C81" s="91"/>
      <c r="D81" s="91"/>
      <c r="E81" s="15" t="s">
        <v>85</v>
      </c>
      <c r="F81" s="15" t="s">
        <v>86</v>
      </c>
      <c r="G81" s="15">
        <v>109000</v>
      </c>
      <c r="H81" s="15">
        <v>109000</v>
      </c>
      <c r="I81" s="15" t="s">
        <v>56</v>
      </c>
      <c r="J81" s="16" t="s">
        <v>20</v>
      </c>
      <c r="K81" s="15">
        <v>20</v>
      </c>
      <c r="L81" s="15">
        <v>20</v>
      </c>
      <c r="M81" s="100"/>
      <c r="N81" s="100"/>
    </row>
    <row r="85" spans="1:14" ht="26.25" customHeight="1" x14ac:dyDescent="0.2">
      <c r="B85" s="107" t="s">
        <v>58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9" t="s">
        <v>59</v>
      </c>
    </row>
    <row r="86" spans="1:14" ht="15.75" x14ac:dyDescent="0.25">
      <c r="B86" s="51" t="s">
        <v>123</v>
      </c>
    </row>
    <row r="87" spans="1:14" ht="15.75" x14ac:dyDescent="0.25">
      <c r="B87" s="51" t="s">
        <v>124</v>
      </c>
      <c r="H87" s="52"/>
    </row>
    <row r="88" spans="1:14" ht="15.75" x14ac:dyDescent="0.25">
      <c r="B88" s="51"/>
    </row>
  </sheetData>
  <mergeCells count="163">
    <mergeCell ref="B75:B77"/>
    <mergeCell ref="A58:A65"/>
    <mergeCell ref="B58:B65"/>
    <mergeCell ref="B55:B57"/>
    <mergeCell ref="C58:C62"/>
    <mergeCell ref="A52:A54"/>
    <mergeCell ref="A55:A57"/>
    <mergeCell ref="D52:D54"/>
    <mergeCell ref="C23:C27"/>
    <mergeCell ref="D23:D27"/>
    <mergeCell ref="B46:B48"/>
    <mergeCell ref="D55:D57"/>
    <mergeCell ref="A49:A51"/>
    <mergeCell ref="B52:B54"/>
    <mergeCell ref="D46:D48"/>
    <mergeCell ref="B28:B32"/>
    <mergeCell ref="C28:C32"/>
    <mergeCell ref="D28:D32"/>
    <mergeCell ref="D49:D51"/>
    <mergeCell ref="A23:A27"/>
    <mergeCell ref="A28:A32"/>
    <mergeCell ref="B23:B27"/>
    <mergeCell ref="B33:B45"/>
    <mergeCell ref="D33:D45"/>
    <mergeCell ref="C80:C81"/>
    <mergeCell ref="D80:D81"/>
    <mergeCell ref="A6:A19"/>
    <mergeCell ref="A20:A22"/>
    <mergeCell ref="A33:A37"/>
    <mergeCell ref="A46:A48"/>
    <mergeCell ref="N66:N70"/>
    <mergeCell ref="N72:N74"/>
    <mergeCell ref="E72:E74"/>
    <mergeCell ref="F72:F74"/>
    <mergeCell ref="G67:G68"/>
    <mergeCell ref="E67:E68"/>
    <mergeCell ref="C66:C70"/>
    <mergeCell ref="B49:B51"/>
    <mergeCell ref="C49:C51"/>
    <mergeCell ref="C52:C54"/>
    <mergeCell ref="C55:C57"/>
    <mergeCell ref="C46:C48"/>
    <mergeCell ref="E55:E57"/>
    <mergeCell ref="A78:A79"/>
    <mergeCell ref="A80:A81"/>
    <mergeCell ref="A66:A74"/>
    <mergeCell ref="A75:A77"/>
    <mergeCell ref="C75:C77"/>
    <mergeCell ref="N75:N77"/>
    <mergeCell ref="D75:D77"/>
    <mergeCell ref="E75:E77"/>
    <mergeCell ref="F75:F77"/>
    <mergeCell ref="G75:G77"/>
    <mergeCell ref="H75:H77"/>
    <mergeCell ref="M75:M77"/>
    <mergeCell ref="M80:M81"/>
    <mergeCell ref="B66:B74"/>
    <mergeCell ref="G72:G74"/>
    <mergeCell ref="H72:H74"/>
    <mergeCell ref="M72:M74"/>
    <mergeCell ref="H67:H68"/>
    <mergeCell ref="C72:C74"/>
    <mergeCell ref="D66:D74"/>
    <mergeCell ref="M66:M70"/>
    <mergeCell ref="F67:F68"/>
    <mergeCell ref="N80:N81"/>
    <mergeCell ref="B78:B79"/>
    <mergeCell ref="C78:C79"/>
    <mergeCell ref="D78:D79"/>
    <mergeCell ref="M78:M79"/>
    <mergeCell ref="N78:N79"/>
    <mergeCell ref="B80:B81"/>
    <mergeCell ref="D58:D65"/>
    <mergeCell ref="E59:E62"/>
    <mergeCell ref="F59:F62"/>
    <mergeCell ref="M63:M65"/>
    <mergeCell ref="N63:N65"/>
    <mergeCell ref="H55:H57"/>
    <mergeCell ref="M55:M57"/>
    <mergeCell ref="H59:H62"/>
    <mergeCell ref="H63:H65"/>
    <mergeCell ref="N55:N57"/>
    <mergeCell ref="N58:N62"/>
    <mergeCell ref="M58:M62"/>
    <mergeCell ref="G59:G62"/>
    <mergeCell ref="G63:G65"/>
    <mergeCell ref="E52:E54"/>
    <mergeCell ref="F52:F54"/>
    <mergeCell ref="M46:M48"/>
    <mergeCell ref="E46:E48"/>
    <mergeCell ref="G52:G54"/>
    <mergeCell ref="F46:F48"/>
    <mergeCell ref="G46:G48"/>
    <mergeCell ref="H46:H48"/>
    <mergeCell ref="H52:H54"/>
    <mergeCell ref="M52:M54"/>
    <mergeCell ref="E49:E51"/>
    <mergeCell ref="F49:F51"/>
    <mergeCell ref="G49:G51"/>
    <mergeCell ref="E29:E30"/>
    <mergeCell ref="F29:F30"/>
    <mergeCell ref="G29:G30"/>
    <mergeCell ref="M23:M27"/>
    <mergeCell ref="H18:H19"/>
    <mergeCell ref="G11:G12"/>
    <mergeCell ref="H11:H12"/>
    <mergeCell ref="N52:N54"/>
    <mergeCell ref="N46:N48"/>
    <mergeCell ref="M49:M51"/>
    <mergeCell ref="N49:N51"/>
    <mergeCell ref="N33:N45"/>
    <mergeCell ref="E34:E35"/>
    <mergeCell ref="F34:F35"/>
    <mergeCell ref="G34:G35"/>
    <mergeCell ref="H34:H35"/>
    <mergeCell ref="M33:M45"/>
    <mergeCell ref="H49:H51"/>
    <mergeCell ref="N23:N27"/>
    <mergeCell ref="M6:M19"/>
    <mergeCell ref="N6:N19"/>
    <mergeCell ref="G24:G25"/>
    <mergeCell ref="N28:N32"/>
    <mergeCell ref="H29:H30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G3:G4"/>
    <mergeCell ref="H3:H4"/>
    <mergeCell ref="I3:I4"/>
    <mergeCell ref="J3:J4"/>
    <mergeCell ref="K3:K4"/>
    <mergeCell ref="L3:L4"/>
    <mergeCell ref="M28:M32"/>
    <mergeCell ref="B85:L85"/>
    <mergeCell ref="B20:B22"/>
    <mergeCell ref="B6:B19"/>
    <mergeCell ref="C6:C19"/>
    <mergeCell ref="D6:D19"/>
    <mergeCell ref="E18:E19"/>
    <mergeCell ref="F18:F19"/>
    <mergeCell ref="G18:G19"/>
    <mergeCell ref="E11:E12"/>
    <mergeCell ref="F11:F12"/>
    <mergeCell ref="C33:C45"/>
    <mergeCell ref="H24:H25"/>
    <mergeCell ref="E16:E17"/>
    <mergeCell ref="F16:F17"/>
    <mergeCell ref="G16:G17"/>
    <mergeCell ref="H16:H17"/>
    <mergeCell ref="E24:E25"/>
    <mergeCell ref="F24:F25"/>
    <mergeCell ref="F55:F57"/>
    <mergeCell ref="G55:G57"/>
    <mergeCell ref="C63:C65"/>
    <mergeCell ref="E63:E65"/>
    <mergeCell ref="F63:F65"/>
  </mergeCells>
  <phoneticPr fontId="17" type="noConversion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Y236"/>
  <sheetViews>
    <sheetView tabSelected="1" view="pageBreakPreview" zoomScale="75" zoomScaleNormal="75" zoomScaleSheetLayoutView="75" workbookViewId="0">
      <pane xSplit="1" ySplit="7" topLeftCell="B233" activePane="bottomRight" state="frozen"/>
      <selection pane="topRight" activeCell="B1" sqref="B1"/>
      <selection pane="bottomLeft" activeCell="A6" sqref="A6"/>
      <selection pane="bottomRight" activeCell="Q9" sqref="Q9:U236"/>
    </sheetView>
  </sheetViews>
  <sheetFormatPr defaultRowHeight="12.75" x14ac:dyDescent="0.25"/>
  <cols>
    <col min="1" max="1" width="34.85546875" style="53" customWidth="1"/>
    <col min="2" max="2" width="30.85546875" style="55" customWidth="1"/>
    <col min="3" max="3" width="19.85546875" style="53" customWidth="1"/>
    <col min="4" max="4" width="11.5703125" style="53" customWidth="1"/>
    <col min="5" max="5" width="14.85546875" style="53" customWidth="1"/>
    <col min="6" max="6" width="16.140625" style="53" customWidth="1"/>
    <col min="7" max="9" width="12.42578125" style="53" customWidth="1"/>
    <col min="10" max="11" width="15.85546875" style="53" customWidth="1"/>
    <col min="12" max="12" width="18" style="53" customWidth="1"/>
    <col min="13" max="13" width="20.5703125" style="53" customWidth="1"/>
    <col min="14" max="14" width="19.140625" style="53" customWidth="1"/>
    <col min="15" max="15" width="12.28515625" style="53" hidden="1" customWidth="1"/>
    <col min="16" max="16" width="0.42578125" style="53" customWidth="1"/>
    <col min="17" max="17" width="14.140625" style="53" customWidth="1"/>
    <col min="18" max="18" width="14.85546875" style="53" customWidth="1"/>
    <col min="19" max="19" width="15.5703125" style="53" customWidth="1"/>
    <col min="20" max="16384" width="9.140625" style="53"/>
  </cols>
  <sheetData>
    <row r="1" spans="1:19" ht="68.25" customHeight="1" x14ac:dyDescent="0.25">
      <c r="A1" s="151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9" ht="35.25" customHeight="1" x14ac:dyDescent="0.25">
      <c r="A2" s="152" t="s">
        <v>125</v>
      </c>
      <c r="B2" s="153" t="s">
        <v>2</v>
      </c>
      <c r="C2" s="152" t="s">
        <v>5</v>
      </c>
      <c r="D2" s="152" t="s">
        <v>6</v>
      </c>
      <c r="E2" s="155" t="s">
        <v>127</v>
      </c>
      <c r="F2" s="164"/>
      <c r="G2" s="164"/>
      <c r="H2" s="164"/>
      <c r="I2" s="165"/>
      <c r="J2" s="155" t="s">
        <v>133</v>
      </c>
      <c r="K2" s="156"/>
      <c r="L2" s="156"/>
      <c r="M2" s="156"/>
      <c r="N2" s="156"/>
    </row>
    <row r="3" spans="1:19" ht="18.75" customHeight="1" x14ac:dyDescent="0.25">
      <c r="A3" s="152"/>
      <c r="B3" s="154"/>
      <c r="C3" s="159"/>
      <c r="D3" s="159"/>
      <c r="E3" s="157" t="s">
        <v>128</v>
      </c>
      <c r="F3" s="153" t="s">
        <v>129</v>
      </c>
      <c r="G3" s="153" t="s">
        <v>130</v>
      </c>
      <c r="H3" s="153" t="s">
        <v>131</v>
      </c>
      <c r="I3" s="160" t="s">
        <v>132</v>
      </c>
      <c r="J3" s="157" t="s">
        <v>128</v>
      </c>
      <c r="K3" s="153" t="s">
        <v>129</v>
      </c>
      <c r="L3" s="153" t="s">
        <v>130</v>
      </c>
      <c r="M3" s="153" t="s">
        <v>131</v>
      </c>
      <c r="N3" s="160" t="s">
        <v>132</v>
      </c>
    </row>
    <row r="4" spans="1:19" ht="88.5" customHeight="1" x14ac:dyDescent="0.25">
      <c r="A4" s="152"/>
      <c r="B4" s="154"/>
      <c r="C4" s="159"/>
      <c r="D4" s="159"/>
      <c r="E4" s="158"/>
      <c r="F4" s="154"/>
      <c r="G4" s="154"/>
      <c r="H4" s="162"/>
      <c r="I4" s="162"/>
      <c r="J4" s="158"/>
      <c r="K4" s="154"/>
      <c r="L4" s="154"/>
      <c r="M4" s="162"/>
      <c r="N4" s="162"/>
    </row>
    <row r="5" spans="1:19" ht="88.5" customHeight="1" x14ac:dyDescent="0.25">
      <c r="A5" s="153"/>
      <c r="B5" s="154"/>
      <c r="C5" s="160"/>
      <c r="D5" s="160"/>
      <c r="E5" s="158"/>
      <c r="F5" s="154"/>
      <c r="G5" s="154"/>
      <c r="H5" s="162"/>
      <c r="I5" s="162"/>
      <c r="J5" s="158"/>
      <c r="K5" s="154"/>
      <c r="L5" s="154"/>
      <c r="M5" s="162"/>
      <c r="N5" s="162"/>
    </row>
    <row r="6" spans="1:19" ht="88.5" customHeight="1" x14ac:dyDescent="0.25">
      <c r="A6" s="153"/>
      <c r="B6" s="154"/>
      <c r="C6" s="160"/>
      <c r="D6" s="160"/>
      <c r="E6" s="158"/>
      <c r="F6" s="154"/>
      <c r="G6" s="154"/>
      <c r="H6" s="162"/>
      <c r="I6" s="162"/>
      <c r="J6" s="158"/>
      <c r="K6" s="154"/>
      <c r="L6" s="154"/>
      <c r="M6" s="162"/>
      <c r="N6" s="162"/>
    </row>
    <row r="7" spans="1:19" ht="33" customHeight="1" x14ac:dyDescent="0.25">
      <c r="A7" s="153"/>
      <c r="B7" s="154"/>
      <c r="C7" s="160"/>
      <c r="D7" s="160"/>
      <c r="E7" s="158"/>
      <c r="F7" s="154"/>
      <c r="G7" s="154"/>
      <c r="H7" s="162"/>
      <c r="I7" s="162"/>
      <c r="J7" s="166"/>
      <c r="K7" s="161"/>
      <c r="L7" s="161"/>
      <c r="M7" s="163"/>
      <c r="N7" s="163"/>
      <c r="P7" s="54"/>
    </row>
    <row r="8" spans="1:19" ht="33" customHeight="1" x14ac:dyDescent="0.25">
      <c r="A8" s="167" t="s">
        <v>202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P8" s="54"/>
    </row>
    <row r="9" spans="1:19" ht="59.25" customHeight="1" x14ac:dyDescent="0.25">
      <c r="A9" s="58"/>
      <c r="B9" s="58"/>
      <c r="C9" s="58"/>
      <c r="D9" s="58"/>
      <c r="E9" s="65">
        <f>SUM(E10:E206)</f>
        <v>272983</v>
      </c>
      <c r="F9" s="65">
        <f t="shared" ref="F9:N9" si="0">SUM(F10:F206)</f>
        <v>463179</v>
      </c>
      <c r="G9" s="65">
        <f t="shared" si="0"/>
        <v>425008</v>
      </c>
      <c r="H9" s="65">
        <f t="shared" si="0"/>
        <v>425009</v>
      </c>
      <c r="I9" s="65">
        <f t="shared" si="0"/>
        <v>425010</v>
      </c>
      <c r="J9" s="65">
        <f t="shared" si="0"/>
        <v>649341575.83999991</v>
      </c>
      <c r="K9" s="65">
        <f t="shared" si="0"/>
        <v>581743700</v>
      </c>
      <c r="L9" s="65">
        <f>SUM(L10:L206)</f>
        <v>846052181</v>
      </c>
      <c r="M9" s="65">
        <f t="shared" si="0"/>
        <v>762534651.2507</v>
      </c>
      <c r="N9" s="65">
        <f t="shared" si="0"/>
        <v>793766206.6407001</v>
      </c>
      <c r="P9" s="54"/>
      <c r="Q9" s="78"/>
      <c r="R9" s="78"/>
      <c r="S9" s="78"/>
    </row>
    <row r="10" spans="1:19" ht="33" customHeight="1" x14ac:dyDescent="0.25">
      <c r="A10" s="147" t="s">
        <v>135</v>
      </c>
      <c r="B10" s="149" t="s">
        <v>70</v>
      </c>
      <c r="C10" s="59" t="s">
        <v>134</v>
      </c>
      <c r="D10" s="59" t="s">
        <v>41</v>
      </c>
      <c r="E10" s="72">
        <v>17</v>
      </c>
      <c r="F10" s="72">
        <v>25</v>
      </c>
      <c r="G10" s="72">
        <v>25</v>
      </c>
      <c r="H10" s="72">
        <v>25</v>
      </c>
      <c r="I10" s="72">
        <v>25</v>
      </c>
      <c r="J10" s="127">
        <v>55496820.280000001</v>
      </c>
      <c r="K10" s="127" t="s">
        <v>170</v>
      </c>
      <c r="L10" s="127">
        <v>71301800</v>
      </c>
      <c r="M10" s="145">
        <f>L10*0.8747+784629.29</f>
        <v>63152313.75</v>
      </c>
      <c r="N10" s="145">
        <f>M10+1115411.61</f>
        <v>64267725.359999999</v>
      </c>
      <c r="P10" s="54"/>
      <c r="Q10" s="78"/>
      <c r="R10" s="78"/>
      <c r="S10" s="78"/>
    </row>
    <row r="11" spans="1:19" ht="33" customHeight="1" x14ac:dyDescent="0.25">
      <c r="A11" s="147"/>
      <c r="B11" s="149"/>
      <c r="C11" s="59" t="s">
        <v>136</v>
      </c>
      <c r="D11" s="58" t="s">
        <v>74</v>
      </c>
      <c r="E11" s="63">
        <v>1912</v>
      </c>
      <c r="F11" s="63">
        <v>4000</v>
      </c>
      <c r="G11" s="63">
        <v>4000</v>
      </c>
      <c r="H11" s="63">
        <v>4000</v>
      </c>
      <c r="I11" s="63">
        <v>4000</v>
      </c>
      <c r="J11" s="127"/>
      <c r="K11" s="127"/>
      <c r="L11" s="127"/>
      <c r="M11" s="145"/>
      <c r="N11" s="145"/>
      <c r="P11" s="54"/>
    </row>
    <row r="12" spans="1:19" ht="33" customHeight="1" x14ac:dyDescent="0.25">
      <c r="A12" s="147"/>
      <c r="B12" s="149"/>
      <c r="C12" s="59" t="s">
        <v>134</v>
      </c>
      <c r="D12" s="59" t="s">
        <v>41</v>
      </c>
      <c r="E12" s="63">
        <v>116</v>
      </c>
      <c r="F12" s="63">
        <v>115</v>
      </c>
      <c r="G12" s="63">
        <v>103</v>
      </c>
      <c r="H12" s="63">
        <v>103</v>
      </c>
      <c r="I12" s="63">
        <v>103</v>
      </c>
      <c r="J12" s="127"/>
      <c r="K12" s="127"/>
      <c r="L12" s="127"/>
      <c r="M12" s="145"/>
      <c r="N12" s="145"/>
      <c r="P12" s="54"/>
    </row>
    <row r="13" spans="1:19" ht="33" customHeight="1" x14ac:dyDescent="0.25">
      <c r="A13" s="147"/>
      <c r="B13" s="150"/>
      <c r="C13" s="59" t="s">
        <v>136</v>
      </c>
      <c r="D13" s="58" t="s">
        <v>74</v>
      </c>
      <c r="E13" s="63">
        <v>12344</v>
      </c>
      <c r="F13" s="63">
        <v>18400</v>
      </c>
      <c r="G13" s="63">
        <v>16480</v>
      </c>
      <c r="H13" s="63">
        <v>16480</v>
      </c>
      <c r="I13" s="63">
        <v>16480</v>
      </c>
      <c r="J13" s="127"/>
      <c r="K13" s="127"/>
      <c r="L13" s="127"/>
      <c r="M13" s="145"/>
      <c r="N13" s="145"/>
      <c r="P13" s="54"/>
    </row>
    <row r="14" spans="1:19" ht="44.25" customHeight="1" x14ac:dyDescent="0.25">
      <c r="A14" s="147"/>
      <c r="B14" s="82" t="s">
        <v>137</v>
      </c>
      <c r="C14" s="59" t="s">
        <v>134</v>
      </c>
      <c r="D14" s="59" t="s">
        <v>41</v>
      </c>
      <c r="E14" s="63">
        <v>194</v>
      </c>
      <c r="F14" s="63">
        <v>194</v>
      </c>
      <c r="G14" s="63">
        <v>193</v>
      </c>
      <c r="H14" s="63">
        <v>193</v>
      </c>
      <c r="I14" s="63">
        <v>193</v>
      </c>
      <c r="J14" s="127"/>
      <c r="K14" s="127"/>
      <c r="L14" s="127"/>
      <c r="M14" s="145"/>
      <c r="N14" s="145"/>
      <c r="P14" s="54"/>
    </row>
    <row r="15" spans="1:19" ht="45" customHeight="1" x14ac:dyDescent="0.25">
      <c r="A15" s="147"/>
      <c r="B15" s="82" t="s">
        <v>138</v>
      </c>
      <c r="C15" s="59" t="s">
        <v>134</v>
      </c>
      <c r="D15" s="59" t="s">
        <v>41</v>
      </c>
      <c r="E15" s="63">
        <v>242</v>
      </c>
      <c r="F15" s="63">
        <v>242</v>
      </c>
      <c r="G15" s="63">
        <v>259</v>
      </c>
      <c r="H15" s="63">
        <v>259</v>
      </c>
      <c r="I15" s="63">
        <v>259</v>
      </c>
      <c r="J15" s="127"/>
      <c r="K15" s="127"/>
      <c r="L15" s="127"/>
      <c r="M15" s="145"/>
      <c r="N15" s="145"/>
      <c r="P15" s="54"/>
    </row>
    <row r="16" spans="1:19" ht="39.75" customHeight="1" x14ac:dyDescent="0.25">
      <c r="A16" s="137"/>
      <c r="B16" s="82" t="s">
        <v>79</v>
      </c>
      <c r="C16" s="59" t="s">
        <v>134</v>
      </c>
      <c r="D16" s="59" t="s">
        <v>41</v>
      </c>
      <c r="E16" s="63">
        <v>29</v>
      </c>
      <c r="F16" s="63">
        <v>29</v>
      </c>
      <c r="G16" s="63">
        <v>33</v>
      </c>
      <c r="H16" s="63">
        <v>33</v>
      </c>
      <c r="I16" s="63">
        <v>33</v>
      </c>
      <c r="J16" s="128"/>
      <c r="K16" s="128"/>
      <c r="L16" s="128"/>
      <c r="M16" s="146"/>
      <c r="N16" s="146"/>
      <c r="P16" s="54"/>
    </row>
    <row r="17" spans="1:14" ht="12.75" customHeight="1" x14ac:dyDescent="0.25">
      <c r="A17" s="136" t="s">
        <v>139</v>
      </c>
      <c r="B17" s="148" t="s">
        <v>70</v>
      </c>
      <c r="C17" s="59" t="s">
        <v>134</v>
      </c>
      <c r="D17" s="59" t="s">
        <v>41</v>
      </c>
      <c r="E17" s="72">
        <v>5</v>
      </c>
      <c r="F17" s="64"/>
      <c r="G17" s="64"/>
      <c r="H17" s="64"/>
      <c r="I17" s="64"/>
      <c r="J17" s="141">
        <v>25444063.649999999</v>
      </c>
      <c r="K17" s="141">
        <v>25227300</v>
      </c>
      <c r="L17" s="141">
        <v>32650600</v>
      </c>
      <c r="M17" s="144">
        <f>L17*0.8747+784629.29</f>
        <v>29344109.109999999</v>
      </c>
      <c r="N17" s="144">
        <f>M17+1115411.61</f>
        <v>30459520.719999999</v>
      </c>
    </row>
    <row r="18" spans="1:14" ht="15" customHeight="1" x14ac:dyDescent="0.25">
      <c r="A18" s="147"/>
      <c r="B18" s="149"/>
      <c r="C18" s="59" t="s">
        <v>136</v>
      </c>
      <c r="D18" s="58" t="s">
        <v>74</v>
      </c>
      <c r="E18" s="63">
        <v>428</v>
      </c>
      <c r="F18" s="64"/>
      <c r="G18" s="64"/>
      <c r="H18" s="64"/>
      <c r="I18" s="64"/>
      <c r="J18" s="142"/>
      <c r="K18" s="142"/>
      <c r="L18" s="142"/>
      <c r="M18" s="145"/>
      <c r="N18" s="145"/>
    </row>
    <row r="19" spans="1:14" ht="31.5" x14ac:dyDescent="0.25">
      <c r="A19" s="147"/>
      <c r="B19" s="149"/>
      <c r="C19" s="59" t="s">
        <v>134</v>
      </c>
      <c r="D19" s="59" t="s">
        <v>41</v>
      </c>
      <c r="E19" s="63">
        <v>74</v>
      </c>
      <c r="F19" s="64">
        <v>88</v>
      </c>
      <c r="G19" s="64">
        <v>89</v>
      </c>
      <c r="H19" s="64">
        <v>89</v>
      </c>
      <c r="I19" s="64">
        <v>89</v>
      </c>
      <c r="J19" s="142"/>
      <c r="K19" s="142"/>
      <c r="L19" s="142"/>
      <c r="M19" s="145"/>
      <c r="N19" s="145"/>
    </row>
    <row r="20" spans="1:14" ht="31.5" x14ac:dyDescent="0.25">
      <c r="A20" s="147"/>
      <c r="B20" s="150"/>
      <c r="C20" s="59" t="s">
        <v>136</v>
      </c>
      <c r="D20" s="58" t="s">
        <v>74</v>
      </c>
      <c r="E20" s="63">
        <v>7571</v>
      </c>
      <c r="F20" s="64">
        <v>14080</v>
      </c>
      <c r="G20" s="64">
        <v>14240</v>
      </c>
      <c r="H20" s="64">
        <v>14240</v>
      </c>
      <c r="I20" s="64">
        <v>14240</v>
      </c>
      <c r="J20" s="142"/>
      <c r="K20" s="142"/>
      <c r="L20" s="142"/>
      <c r="M20" s="145"/>
      <c r="N20" s="145"/>
    </row>
    <row r="21" spans="1:14" ht="63" x14ac:dyDescent="0.25">
      <c r="A21" s="147"/>
      <c r="B21" s="82" t="s">
        <v>137</v>
      </c>
      <c r="C21" s="59" t="s">
        <v>134</v>
      </c>
      <c r="D21" s="59" t="s">
        <v>41</v>
      </c>
      <c r="E21" s="63">
        <v>107</v>
      </c>
      <c r="F21" s="64">
        <v>109</v>
      </c>
      <c r="G21" s="64">
        <v>122</v>
      </c>
      <c r="H21" s="64">
        <v>122</v>
      </c>
      <c r="I21" s="64">
        <v>122</v>
      </c>
      <c r="J21" s="142"/>
      <c r="K21" s="142"/>
      <c r="L21" s="142"/>
      <c r="M21" s="145"/>
      <c r="N21" s="145"/>
    </row>
    <row r="22" spans="1:14" ht="63" x14ac:dyDescent="0.25">
      <c r="A22" s="147"/>
      <c r="B22" s="82" t="s">
        <v>138</v>
      </c>
      <c r="C22" s="59" t="s">
        <v>134</v>
      </c>
      <c r="D22" s="59" t="s">
        <v>41</v>
      </c>
      <c r="E22" s="63">
        <v>107</v>
      </c>
      <c r="F22" s="64">
        <v>108</v>
      </c>
      <c r="G22" s="64">
        <v>103</v>
      </c>
      <c r="H22" s="64">
        <v>103</v>
      </c>
      <c r="I22" s="64">
        <v>103</v>
      </c>
      <c r="J22" s="142"/>
      <c r="K22" s="142"/>
      <c r="L22" s="142"/>
      <c r="M22" s="145"/>
      <c r="N22" s="145"/>
    </row>
    <row r="23" spans="1:14" ht="63" x14ac:dyDescent="0.25">
      <c r="A23" s="137"/>
      <c r="B23" s="82" t="s">
        <v>79</v>
      </c>
      <c r="C23" s="59" t="s">
        <v>134</v>
      </c>
      <c r="D23" s="59" t="s">
        <v>41</v>
      </c>
      <c r="E23" s="63">
        <v>15</v>
      </c>
      <c r="F23" s="64">
        <v>15</v>
      </c>
      <c r="G23" s="64">
        <v>19</v>
      </c>
      <c r="H23" s="64">
        <v>19</v>
      </c>
      <c r="I23" s="64">
        <v>19</v>
      </c>
      <c r="J23" s="143"/>
      <c r="K23" s="143"/>
      <c r="L23" s="143"/>
      <c r="M23" s="146"/>
      <c r="N23" s="146"/>
    </row>
    <row r="24" spans="1:14" ht="12.75" customHeight="1" x14ac:dyDescent="0.25">
      <c r="A24" s="136" t="s">
        <v>140</v>
      </c>
      <c r="B24" s="148" t="s">
        <v>70</v>
      </c>
      <c r="C24" s="59" t="s">
        <v>134</v>
      </c>
      <c r="D24" s="59" t="s">
        <v>41</v>
      </c>
      <c r="E24" s="72"/>
      <c r="F24" s="64"/>
      <c r="G24" s="64"/>
      <c r="H24" s="64"/>
      <c r="I24" s="64"/>
      <c r="J24" s="141">
        <v>12285429.58</v>
      </c>
      <c r="K24" s="141">
        <v>13824000</v>
      </c>
      <c r="L24" s="141">
        <v>17304800</v>
      </c>
      <c r="M24" s="144">
        <f>L24*0.8747+784629.29</f>
        <v>15921137.850000001</v>
      </c>
      <c r="N24" s="144">
        <f>M24+1115411.61</f>
        <v>17036549.460000001</v>
      </c>
    </row>
    <row r="25" spans="1:14" ht="12.75" customHeight="1" x14ac:dyDescent="0.25">
      <c r="A25" s="147"/>
      <c r="B25" s="149"/>
      <c r="C25" s="59" t="s">
        <v>136</v>
      </c>
      <c r="D25" s="58" t="s">
        <v>74</v>
      </c>
      <c r="E25" s="63"/>
      <c r="F25" s="64"/>
      <c r="G25" s="64"/>
      <c r="H25" s="64"/>
      <c r="I25" s="64"/>
      <c r="J25" s="142"/>
      <c r="K25" s="142"/>
      <c r="L25" s="142"/>
      <c r="M25" s="145"/>
      <c r="N25" s="145"/>
    </row>
    <row r="26" spans="1:14" ht="12.75" customHeight="1" x14ac:dyDescent="0.25">
      <c r="A26" s="147"/>
      <c r="B26" s="149"/>
      <c r="C26" s="59" t="s">
        <v>134</v>
      </c>
      <c r="D26" s="59" t="s">
        <v>41</v>
      </c>
      <c r="E26" s="71">
        <v>25</v>
      </c>
      <c r="F26" s="64">
        <v>25</v>
      </c>
      <c r="G26" s="64">
        <v>24</v>
      </c>
      <c r="H26" s="64">
        <v>24</v>
      </c>
      <c r="I26" s="64">
        <v>24</v>
      </c>
      <c r="J26" s="142"/>
      <c r="K26" s="142"/>
      <c r="L26" s="142"/>
      <c r="M26" s="145"/>
      <c r="N26" s="145"/>
    </row>
    <row r="27" spans="1:14" ht="12.75" customHeight="1" x14ac:dyDescent="0.25">
      <c r="A27" s="147"/>
      <c r="B27" s="150"/>
      <c r="C27" s="59" t="s">
        <v>136</v>
      </c>
      <c r="D27" s="58" t="s">
        <v>74</v>
      </c>
      <c r="E27" s="63">
        <v>2662</v>
      </c>
      <c r="F27" s="64">
        <v>4000</v>
      </c>
      <c r="G27" s="64">
        <v>3840</v>
      </c>
      <c r="H27" s="64">
        <v>3840</v>
      </c>
      <c r="I27" s="64">
        <v>3840</v>
      </c>
      <c r="J27" s="142"/>
      <c r="K27" s="142"/>
      <c r="L27" s="142"/>
      <c r="M27" s="145"/>
      <c r="N27" s="145"/>
    </row>
    <row r="28" spans="1:14" ht="63" x14ac:dyDescent="0.25">
      <c r="A28" s="147"/>
      <c r="B28" s="82" t="s">
        <v>137</v>
      </c>
      <c r="C28" s="59" t="s">
        <v>134</v>
      </c>
      <c r="D28" s="59" t="s">
        <v>41</v>
      </c>
      <c r="E28" s="72">
        <v>28</v>
      </c>
      <c r="F28" s="64">
        <v>28</v>
      </c>
      <c r="G28" s="64">
        <v>30</v>
      </c>
      <c r="H28" s="64">
        <v>30</v>
      </c>
      <c r="I28" s="64">
        <v>30</v>
      </c>
      <c r="J28" s="142"/>
      <c r="K28" s="142"/>
      <c r="L28" s="142"/>
      <c r="M28" s="145"/>
      <c r="N28" s="145"/>
    </row>
    <row r="29" spans="1:14" ht="63" x14ac:dyDescent="0.25">
      <c r="A29" s="147"/>
      <c r="B29" s="82" t="s">
        <v>138</v>
      </c>
      <c r="C29" s="59" t="s">
        <v>134</v>
      </c>
      <c r="D29" s="59" t="s">
        <v>41</v>
      </c>
      <c r="E29" s="63">
        <v>31</v>
      </c>
      <c r="F29" s="64">
        <v>31</v>
      </c>
      <c r="G29" s="64">
        <v>29</v>
      </c>
      <c r="H29" s="64">
        <v>29</v>
      </c>
      <c r="I29" s="64">
        <v>29</v>
      </c>
      <c r="J29" s="142"/>
      <c r="K29" s="142"/>
      <c r="L29" s="142"/>
      <c r="M29" s="145"/>
      <c r="N29" s="145"/>
    </row>
    <row r="30" spans="1:14" ht="63" x14ac:dyDescent="0.25">
      <c r="A30" s="137"/>
      <c r="B30" s="82" t="s">
        <v>79</v>
      </c>
      <c r="C30" s="59" t="s">
        <v>134</v>
      </c>
      <c r="D30" s="59" t="s">
        <v>41</v>
      </c>
      <c r="E30" s="63">
        <v>3</v>
      </c>
      <c r="F30" s="64">
        <v>3</v>
      </c>
      <c r="G30" s="64">
        <v>2</v>
      </c>
      <c r="H30" s="64">
        <v>2</v>
      </c>
      <c r="I30" s="64">
        <v>2</v>
      </c>
      <c r="J30" s="143"/>
      <c r="K30" s="143"/>
      <c r="L30" s="143"/>
      <c r="M30" s="146"/>
      <c r="N30" s="146"/>
    </row>
    <row r="31" spans="1:14" ht="12.75" customHeight="1" x14ac:dyDescent="0.25">
      <c r="A31" s="136" t="s">
        <v>141</v>
      </c>
      <c r="B31" s="148" t="s">
        <v>70</v>
      </c>
      <c r="C31" s="59" t="s">
        <v>134</v>
      </c>
      <c r="D31" s="59" t="s">
        <v>41</v>
      </c>
      <c r="E31" s="72">
        <v>60</v>
      </c>
      <c r="F31" s="64">
        <v>30</v>
      </c>
      <c r="G31" s="64">
        <v>30</v>
      </c>
      <c r="H31" s="64">
        <v>30</v>
      </c>
      <c r="I31" s="64">
        <v>30</v>
      </c>
      <c r="J31" s="141">
        <v>77984954.969999999</v>
      </c>
      <c r="K31" s="141">
        <v>79555200</v>
      </c>
      <c r="L31" s="141">
        <v>101920300</v>
      </c>
      <c r="M31" s="144">
        <f>L31*0.8747+784629.29</f>
        <v>89934315.700000003</v>
      </c>
      <c r="N31" s="144">
        <f>M31+1115411.61</f>
        <v>91049727.310000002</v>
      </c>
    </row>
    <row r="32" spans="1:14" ht="12.75" customHeight="1" x14ac:dyDescent="0.25">
      <c r="A32" s="147"/>
      <c r="B32" s="149"/>
      <c r="C32" s="59" t="s">
        <v>136</v>
      </c>
      <c r="D32" s="58" t="s">
        <v>74</v>
      </c>
      <c r="E32" s="63">
        <v>5796</v>
      </c>
      <c r="F32" s="64">
        <v>4800</v>
      </c>
      <c r="G32" s="64">
        <v>4800</v>
      </c>
      <c r="H32" s="64">
        <v>4800</v>
      </c>
      <c r="I32" s="64">
        <v>4800</v>
      </c>
      <c r="J32" s="142"/>
      <c r="K32" s="142"/>
      <c r="L32" s="142"/>
      <c r="M32" s="145"/>
      <c r="N32" s="145"/>
    </row>
    <row r="33" spans="1:14" ht="12.75" customHeight="1" x14ac:dyDescent="0.25">
      <c r="A33" s="147"/>
      <c r="B33" s="149"/>
      <c r="C33" s="59" t="s">
        <v>134</v>
      </c>
      <c r="D33" s="59" t="s">
        <v>41</v>
      </c>
      <c r="E33" s="63">
        <v>341</v>
      </c>
      <c r="F33" s="64">
        <v>380</v>
      </c>
      <c r="G33" s="64">
        <v>381</v>
      </c>
      <c r="H33" s="64">
        <v>381</v>
      </c>
      <c r="I33" s="64">
        <v>381</v>
      </c>
      <c r="J33" s="142"/>
      <c r="K33" s="142"/>
      <c r="L33" s="142"/>
      <c r="M33" s="145"/>
      <c r="N33" s="145"/>
    </row>
    <row r="34" spans="1:14" ht="12.75" customHeight="1" x14ac:dyDescent="0.25">
      <c r="A34" s="147"/>
      <c r="B34" s="150"/>
      <c r="C34" s="59" t="s">
        <v>136</v>
      </c>
      <c r="D34" s="58" t="s">
        <v>74</v>
      </c>
      <c r="E34" s="63">
        <v>35025</v>
      </c>
      <c r="F34" s="64">
        <v>60800</v>
      </c>
      <c r="G34" s="64">
        <v>60960</v>
      </c>
      <c r="H34" s="64">
        <v>60960</v>
      </c>
      <c r="I34" s="64">
        <v>60960</v>
      </c>
      <c r="J34" s="142"/>
      <c r="K34" s="142"/>
      <c r="L34" s="142"/>
      <c r="M34" s="145"/>
      <c r="N34" s="145"/>
    </row>
    <row r="35" spans="1:14" ht="63" x14ac:dyDescent="0.25">
      <c r="A35" s="147"/>
      <c r="B35" s="82" t="s">
        <v>137</v>
      </c>
      <c r="C35" s="59" t="s">
        <v>134</v>
      </c>
      <c r="D35" s="59" t="s">
        <v>41</v>
      </c>
      <c r="E35" s="63">
        <v>422</v>
      </c>
      <c r="F35" s="64">
        <v>422</v>
      </c>
      <c r="G35" s="64">
        <v>392</v>
      </c>
      <c r="H35" s="64">
        <v>392</v>
      </c>
      <c r="I35" s="64">
        <v>392</v>
      </c>
      <c r="J35" s="142"/>
      <c r="K35" s="142"/>
      <c r="L35" s="142"/>
      <c r="M35" s="145"/>
      <c r="N35" s="145"/>
    </row>
    <row r="36" spans="1:14" ht="63" x14ac:dyDescent="0.25">
      <c r="A36" s="147"/>
      <c r="B36" s="82" t="s">
        <v>138</v>
      </c>
      <c r="C36" s="59" t="s">
        <v>134</v>
      </c>
      <c r="D36" s="59" t="s">
        <v>41</v>
      </c>
      <c r="E36" s="63">
        <v>429</v>
      </c>
      <c r="F36" s="64">
        <v>431</v>
      </c>
      <c r="G36" s="64">
        <v>465</v>
      </c>
      <c r="H36" s="64">
        <v>465</v>
      </c>
      <c r="I36" s="64">
        <v>465</v>
      </c>
      <c r="J36" s="142"/>
      <c r="K36" s="142"/>
      <c r="L36" s="142"/>
      <c r="M36" s="145"/>
      <c r="N36" s="145"/>
    </row>
    <row r="37" spans="1:14" ht="63" x14ac:dyDescent="0.25">
      <c r="A37" s="137"/>
      <c r="B37" s="82" t="s">
        <v>79</v>
      </c>
      <c r="C37" s="59" t="s">
        <v>134</v>
      </c>
      <c r="D37" s="59" t="s">
        <v>41</v>
      </c>
      <c r="E37" s="63">
        <v>71</v>
      </c>
      <c r="F37" s="64">
        <v>71</v>
      </c>
      <c r="G37" s="64">
        <v>78</v>
      </c>
      <c r="H37" s="64">
        <v>78</v>
      </c>
      <c r="I37" s="64">
        <v>78</v>
      </c>
      <c r="J37" s="143"/>
      <c r="K37" s="143"/>
      <c r="L37" s="143"/>
      <c r="M37" s="146"/>
      <c r="N37" s="146"/>
    </row>
    <row r="38" spans="1:14" ht="12.75" customHeight="1" x14ac:dyDescent="0.25">
      <c r="A38" s="136" t="s">
        <v>142</v>
      </c>
      <c r="B38" s="148" t="s">
        <v>70</v>
      </c>
      <c r="C38" s="59" t="s">
        <v>134</v>
      </c>
      <c r="D38" s="59" t="s">
        <v>41</v>
      </c>
      <c r="E38" s="72">
        <v>1</v>
      </c>
      <c r="F38" s="64"/>
      <c r="G38" s="64"/>
      <c r="H38" s="64"/>
      <c r="I38" s="64"/>
      <c r="J38" s="141">
        <v>20544010.850000001</v>
      </c>
      <c r="K38" s="141">
        <v>21013700</v>
      </c>
      <c r="L38" s="141">
        <v>27025400</v>
      </c>
      <c r="M38" s="144">
        <f>L38*0.8747+784629.29</f>
        <v>24423746.670000002</v>
      </c>
      <c r="N38" s="144">
        <f>M38+1115411.61</f>
        <v>25539158.280000001</v>
      </c>
    </row>
    <row r="39" spans="1:14" ht="12.75" customHeight="1" x14ac:dyDescent="0.25">
      <c r="A39" s="147"/>
      <c r="B39" s="149"/>
      <c r="C39" s="59" t="s">
        <v>136</v>
      </c>
      <c r="D39" s="58" t="s">
        <v>74</v>
      </c>
      <c r="E39" s="63">
        <v>136</v>
      </c>
      <c r="F39" s="64"/>
      <c r="G39" s="64"/>
      <c r="H39" s="64"/>
      <c r="I39" s="64"/>
      <c r="J39" s="142"/>
      <c r="K39" s="142"/>
      <c r="L39" s="142"/>
      <c r="M39" s="145"/>
      <c r="N39" s="145"/>
    </row>
    <row r="40" spans="1:14" ht="12.75" customHeight="1" x14ac:dyDescent="0.25">
      <c r="A40" s="147"/>
      <c r="B40" s="149"/>
      <c r="C40" s="59" t="s">
        <v>134</v>
      </c>
      <c r="D40" s="59" t="s">
        <v>41</v>
      </c>
      <c r="E40" s="63">
        <v>26</v>
      </c>
      <c r="F40" s="64">
        <v>31</v>
      </c>
      <c r="G40" s="64">
        <v>28</v>
      </c>
      <c r="H40" s="64">
        <v>28</v>
      </c>
      <c r="I40" s="64">
        <v>28</v>
      </c>
      <c r="J40" s="142"/>
      <c r="K40" s="142"/>
      <c r="L40" s="142"/>
      <c r="M40" s="145"/>
      <c r="N40" s="145"/>
    </row>
    <row r="41" spans="1:14" ht="12.75" customHeight="1" x14ac:dyDescent="0.25">
      <c r="A41" s="147"/>
      <c r="B41" s="150"/>
      <c r="C41" s="59" t="s">
        <v>136</v>
      </c>
      <c r="D41" s="58" t="s">
        <v>74</v>
      </c>
      <c r="E41" s="63">
        <v>2583</v>
      </c>
      <c r="F41" s="64">
        <v>4960</v>
      </c>
      <c r="G41" s="64">
        <v>4480</v>
      </c>
      <c r="H41" s="64">
        <v>4480</v>
      </c>
      <c r="I41" s="64">
        <v>4480</v>
      </c>
      <c r="J41" s="142"/>
      <c r="K41" s="142"/>
      <c r="L41" s="142"/>
      <c r="M41" s="145"/>
      <c r="N41" s="145"/>
    </row>
    <row r="42" spans="1:14" ht="63" x14ac:dyDescent="0.25">
      <c r="A42" s="147"/>
      <c r="B42" s="82" t="s">
        <v>137</v>
      </c>
      <c r="C42" s="59" t="s">
        <v>134</v>
      </c>
      <c r="D42" s="59" t="s">
        <v>41</v>
      </c>
      <c r="E42" s="63">
        <v>52</v>
      </c>
      <c r="F42" s="64">
        <v>49</v>
      </c>
      <c r="G42" s="64">
        <f>22+16</f>
        <v>38</v>
      </c>
      <c r="H42" s="64">
        <f>22+16</f>
        <v>38</v>
      </c>
      <c r="I42" s="64">
        <f>22+16</f>
        <v>38</v>
      </c>
      <c r="J42" s="142"/>
      <c r="K42" s="142"/>
      <c r="L42" s="142"/>
      <c r="M42" s="145"/>
      <c r="N42" s="145"/>
    </row>
    <row r="43" spans="1:14" ht="63" x14ac:dyDescent="0.25">
      <c r="A43" s="147"/>
      <c r="B43" s="82" t="s">
        <v>138</v>
      </c>
      <c r="C43" s="59" t="s">
        <v>134</v>
      </c>
      <c r="D43" s="59" t="s">
        <v>41</v>
      </c>
      <c r="E43" s="63">
        <v>71</v>
      </c>
      <c r="F43" s="64">
        <v>76</v>
      </c>
      <c r="G43" s="64">
        <f>45+29</f>
        <v>74</v>
      </c>
      <c r="H43" s="64">
        <f>45+29</f>
        <v>74</v>
      </c>
      <c r="I43" s="64">
        <f>45+29</f>
        <v>74</v>
      </c>
      <c r="J43" s="142"/>
      <c r="K43" s="142"/>
      <c r="L43" s="142"/>
      <c r="M43" s="145"/>
      <c r="N43" s="145"/>
    </row>
    <row r="44" spans="1:14" ht="63" x14ac:dyDescent="0.25">
      <c r="A44" s="137"/>
      <c r="B44" s="82" t="s">
        <v>79</v>
      </c>
      <c r="C44" s="59" t="s">
        <v>134</v>
      </c>
      <c r="D44" s="59" t="s">
        <v>41</v>
      </c>
      <c r="E44" s="63">
        <v>4</v>
      </c>
      <c r="F44" s="64">
        <v>2</v>
      </c>
      <c r="G44" s="64">
        <v>7</v>
      </c>
      <c r="H44" s="64">
        <v>8</v>
      </c>
      <c r="I44" s="64">
        <v>9</v>
      </c>
      <c r="J44" s="143"/>
      <c r="K44" s="143"/>
      <c r="L44" s="143"/>
      <c r="M44" s="146"/>
      <c r="N44" s="146"/>
    </row>
    <row r="45" spans="1:14" ht="12.75" customHeight="1" x14ac:dyDescent="0.25">
      <c r="A45" s="136" t="s">
        <v>143</v>
      </c>
      <c r="B45" s="148" t="s">
        <v>70</v>
      </c>
      <c r="C45" s="59" t="s">
        <v>134</v>
      </c>
      <c r="D45" s="59" t="s">
        <v>41</v>
      </c>
      <c r="E45" s="72">
        <v>28</v>
      </c>
      <c r="F45" s="64">
        <v>30</v>
      </c>
      <c r="G45" s="64">
        <v>25</v>
      </c>
      <c r="H45" s="64">
        <v>25</v>
      </c>
      <c r="I45" s="64">
        <v>25</v>
      </c>
      <c r="J45" s="141">
        <v>33715604.32</v>
      </c>
      <c r="K45" s="141">
        <v>31919700</v>
      </c>
      <c r="L45" s="141">
        <v>41369900</v>
      </c>
      <c r="M45" s="144">
        <f>L45*0.8747+784629.29</f>
        <v>36970880.82</v>
      </c>
      <c r="N45" s="144">
        <f>M45+1115411.61</f>
        <v>38086292.43</v>
      </c>
    </row>
    <row r="46" spans="1:14" ht="12.75" customHeight="1" x14ac:dyDescent="0.25">
      <c r="A46" s="147"/>
      <c r="B46" s="149"/>
      <c r="C46" s="59" t="s">
        <v>136</v>
      </c>
      <c r="D46" s="58" t="s">
        <v>74</v>
      </c>
      <c r="E46" s="63">
        <v>4292</v>
      </c>
      <c r="F46" s="64">
        <v>4800</v>
      </c>
      <c r="G46" s="64">
        <v>4000</v>
      </c>
      <c r="H46" s="64">
        <v>4000</v>
      </c>
      <c r="I46" s="64">
        <v>4000</v>
      </c>
      <c r="J46" s="142"/>
      <c r="K46" s="142"/>
      <c r="L46" s="142"/>
      <c r="M46" s="145"/>
      <c r="N46" s="145"/>
    </row>
    <row r="47" spans="1:14" ht="12.75" customHeight="1" x14ac:dyDescent="0.25">
      <c r="A47" s="147"/>
      <c r="B47" s="149"/>
      <c r="C47" s="59" t="s">
        <v>134</v>
      </c>
      <c r="D47" s="59" t="s">
        <v>41</v>
      </c>
      <c r="E47" s="63">
        <v>134</v>
      </c>
      <c r="F47" s="64">
        <v>380</v>
      </c>
      <c r="G47" s="64">
        <v>145</v>
      </c>
      <c r="H47" s="64">
        <v>145</v>
      </c>
      <c r="I47" s="64">
        <v>145</v>
      </c>
      <c r="J47" s="142"/>
      <c r="K47" s="142"/>
      <c r="L47" s="142"/>
      <c r="M47" s="145"/>
      <c r="N47" s="145"/>
    </row>
    <row r="48" spans="1:14" ht="12.75" customHeight="1" x14ac:dyDescent="0.25">
      <c r="A48" s="147"/>
      <c r="B48" s="150"/>
      <c r="C48" s="59" t="s">
        <v>136</v>
      </c>
      <c r="D48" s="58" t="s">
        <v>74</v>
      </c>
      <c r="E48" s="63">
        <v>14135</v>
      </c>
      <c r="F48" s="64">
        <v>60800</v>
      </c>
      <c r="G48" s="64">
        <v>23200</v>
      </c>
      <c r="H48" s="64">
        <v>23200</v>
      </c>
      <c r="I48" s="64">
        <v>23200</v>
      </c>
      <c r="J48" s="142"/>
      <c r="K48" s="142"/>
      <c r="L48" s="142"/>
      <c r="M48" s="145"/>
      <c r="N48" s="145"/>
    </row>
    <row r="49" spans="1:14" ht="63" x14ac:dyDescent="0.25">
      <c r="A49" s="147"/>
      <c r="B49" s="82" t="s">
        <v>137</v>
      </c>
      <c r="C49" s="59" t="s">
        <v>134</v>
      </c>
      <c r="D49" s="59" t="s">
        <v>41</v>
      </c>
      <c r="E49" s="63">
        <v>123</v>
      </c>
      <c r="F49" s="64">
        <v>123</v>
      </c>
      <c r="G49" s="64">
        <v>127</v>
      </c>
      <c r="H49" s="64">
        <v>127</v>
      </c>
      <c r="I49" s="64">
        <v>127</v>
      </c>
      <c r="J49" s="142"/>
      <c r="K49" s="142"/>
      <c r="L49" s="142"/>
      <c r="M49" s="145"/>
      <c r="N49" s="145"/>
    </row>
    <row r="50" spans="1:14" ht="63" x14ac:dyDescent="0.25">
      <c r="A50" s="147"/>
      <c r="B50" s="82" t="s">
        <v>138</v>
      </c>
      <c r="C50" s="59" t="s">
        <v>134</v>
      </c>
      <c r="D50" s="59" t="s">
        <v>41</v>
      </c>
      <c r="E50" s="63">
        <v>148</v>
      </c>
      <c r="F50" s="64">
        <v>146</v>
      </c>
      <c r="G50" s="64">
        <v>156</v>
      </c>
      <c r="H50" s="64">
        <v>156</v>
      </c>
      <c r="I50" s="64">
        <v>156</v>
      </c>
      <c r="J50" s="142"/>
      <c r="K50" s="142"/>
      <c r="L50" s="142"/>
      <c r="M50" s="145"/>
      <c r="N50" s="145"/>
    </row>
    <row r="51" spans="1:14" ht="63" x14ac:dyDescent="0.25">
      <c r="A51" s="137"/>
      <c r="B51" s="82" t="s">
        <v>79</v>
      </c>
      <c r="C51" s="59" t="s">
        <v>134</v>
      </c>
      <c r="D51" s="59" t="s">
        <v>41</v>
      </c>
      <c r="E51" s="63">
        <v>13</v>
      </c>
      <c r="F51" s="64">
        <v>13</v>
      </c>
      <c r="G51" s="64">
        <v>6</v>
      </c>
      <c r="H51" s="64">
        <v>6</v>
      </c>
      <c r="I51" s="64">
        <v>6</v>
      </c>
      <c r="J51" s="143"/>
      <c r="K51" s="143"/>
      <c r="L51" s="143"/>
      <c r="M51" s="146"/>
      <c r="N51" s="146"/>
    </row>
    <row r="52" spans="1:14" ht="12.75" customHeight="1" x14ac:dyDescent="0.25">
      <c r="A52" s="136" t="s">
        <v>144</v>
      </c>
      <c r="B52" s="148" t="s">
        <v>70</v>
      </c>
      <c r="C52" s="59" t="s">
        <v>134</v>
      </c>
      <c r="D52" s="59" t="s">
        <v>41</v>
      </c>
      <c r="E52" s="72">
        <v>1</v>
      </c>
      <c r="F52" s="64"/>
      <c r="G52" s="64"/>
      <c r="H52" s="64"/>
      <c r="I52" s="64"/>
      <c r="J52" s="141">
        <v>14641001.99</v>
      </c>
      <c r="K52" s="141">
        <v>14375900</v>
      </c>
      <c r="L52" s="141">
        <v>18525500</v>
      </c>
      <c r="M52" s="144">
        <f>L52*0.8747+784629.29</f>
        <v>16988884.140000001</v>
      </c>
      <c r="N52" s="144">
        <f>M52+1115411.61</f>
        <v>18104295.75</v>
      </c>
    </row>
    <row r="53" spans="1:14" ht="12.75" customHeight="1" x14ac:dyDescent="0.25">
      <c r="A53" s="147"/>
      <c r="B53" s="149"/>
      <c r="C53" s="59" t="s">
        <v>136</v>
      </c>
      <c r="D53" s="58" t="s">
        <v>74</v>
      </c>
      <c r="E53" s="63">
        <v>146</v>
      </c>
      <c r="F53" s="64"/>
      <c r="G53" s="64"/>
      <c r="H53" s="64"/>
      <c r="I53" s="64"/>
      <c r="J53" s="142"/>
      <c r="K53" s="142"/>
      <c r="L53" s="142"/>
      <c r="M53" s="145"/>
      <c r="N53" s="145"/>
    </row>
    <row r="54" spans="1:14" ht="12.75" customHeight="1" x14ac:dyDescent="0.25">
      <c r="A54" s="147"/>
      <c r="B54" s="149"/>
      <c r="C54" s="59" t="s">
        <v>134</v>
      </c>
      <c r="D54" s="59" t="s">
        <v>41</v>
      </c>
      <c r="E54" s="63">
        <v>23</v>
      </c>
      <c r="F54" s="64">
        <v>30</v>
      </c>
      <c r="G54" s="64">
        <v>22</v>
      </c>
      <c r="H54" s="64">
        <v>22</v>
      </c>
      <c r="I54" s="64">
        <v>22</v>
      </c>
      <c r="J54" s="142"/>
      <c r="K54" s="142"/>
      <c r="L54" s="142"/>
      <c r="M54" s="145"/>
      <c r="N54" s="145"/>
    </row>
    <row r="55" spans="1:14" ht="12.75" customHeight="1" x14ac:dyDescent="0.25">
      <c r="A55" s="147"/>
      <c r="B55" s="150"/>
      <c r="C55" s="59" t="s">
        <v>136</v>
      </c>
      <c r="D55" s="58" t="s">
        <v>74</v>
      </c>
      <c r="E55" s="63">
        <v>2941</v>
      </c>
      <c r="F55" s="64">
        <v>4800</v>
      </c>
      <c r="G55" s="64">
        <v>3520</v>
      </c>
      <c r="H55" s="64">
        <v>3520</v>
      </c>
      <c r="I55" s="64">
        <v>3520</v>
      </c>
      <c r="J55" s="142"/>
      <c r="K55" s="142"/>
      <c r="L55" s="142"/>
      <c r="M55" s="145"/>
      <c r="N55" s="145"/>
    </row>
    <row r="56" spans="1:14" ht="63" x14ac:dyDescent="0.25">
      <c r="A56" s="147"/>
      <c r="B56" s="82" t="s">
        <v>137</v>
      </c>
      <c r="C56" s="59" t="s">
        <v>134</v>
      </c>
      <c r="D56" s="59" t="s">
        <v>41</v>
      </c>
      <c r="E56" s="63">
        <v>36</v>
      </c>
      <c r="F56" s="64">
        <v>36</v>
      </c>
      <c r="G56" s="64">
        <v>29</v>
      </c>
      <c r="H56" s="64">
        <v>29</v>
      </c>
      <c r="I56" s="64">
        <v>29</v>
      </c>
      <c r="J56" s="142"/>
      <c r="K56" s="142"/>
      <c r="L56" s="142"/>
      <c r="M56" s="145"/>
      <c r="N56" s="145"/>
    </row>
    <row r="57" spans="1:14" ht="63" x14ac:dyDescent="0.25">
      <c r="A57" s="147"/>
      <c r="B57" s="82" t="s">
        <v>138</v>
      </c>
      <c r="C57" s="59" t="s">
        <v>134</v>
      </c>
      <c r="D57" s="59" t="s">
        <v>41</v>
      </c>
      <c r="E57" s="63">
        <v>45</v>
      </c>
      <c r="F57" s="64">
        <v>45</v>
      </c>
      <c r="G57" s="64">
        <v>43</v>
      </c>
      <c r="H57" s="64">
        <v>43</v>
      </c>
      <c r="I57" s="64">
        <v>43</v>
      </c>
      <c r="J57" s="142"/>
      <c r="K57" s="142"/>
      <c r="L57" s="142"/>
      <c r="M57" s="145"/>
      <c r="N57" s="145"/>
    </row>
    <row r="58" spans="1:14" ht="63" x14ac:dyDescent="0.25">
      <c r="A58" s="137"/>
      <c r="B58" s="82" t="s">
        <v>79</v>
      </c>
      <c r="C58" s="59" t="s">
        <v>134</v>
      </c>
      <c r="D58" s="59" t="s">
        <v>41</v>
      </c>
      <c r="E58" s="63">
        <v>6</v>
      </c>
      <c r="F58" s="64">
        <v>6</v>
      </c>
      <c r="G58" s="64">
        <v>4</v>
      </c>
      <c r="H58" s="64">
        <v>4</v>
      </c>
      <c r="I58" s="64">
        <v>4</v>
      </c>
      <c r="J58" s="143"/>
      <c r="K58" s="143"/>
      <c r="L58" s="143"/>
      <c r="M58" s="146"/>
      <c r="N58" s="146"/>
    </row>
    <row r="59" spans="1:14" ht="12.75" customHeight="1" x14ac:dyDescent="0.25">
      <c r="A59" s="136" t="s">
        <v>145</v>
      </c>
      <c r="B59" s="148" t="s">
        <v>70</v>
      </c>
      <c r="C59" s="59" t="s">
        <v>134</v>
      </c>
      <c r="D59" s="59" t="s">
        <v>41</v>
      </c>
      <c r="E59" s="72">
        <v>23</v>
      </c>
      <c r="F59" s="64">
        <v>20</v>
      </c>
      <c r="G59" s="64">
        <v>35</v>
      </c>
      <c r="H59" s="64">
        <v>35</v>
      </c>
      <c r="I59" s="64">
        <v>35</v>
      </c>
      <c r="J59" s="141">
        <v>33990513.369999997</v>
      </c>
      <c r="K59" s="141">
        <v>36554300</v>
      </c>
      <c r="L59" s="141">
        <v>45166300</v>
      </c>
      <c r="M59" s="144">
        <f>L59*0.8747+784629.29</f>
        <v>40291591.899999999</v>
      </c>
      <c r="N59" s="144">
        <f>M59+1115411.61</f>
        <v>41407003.509999998</v>
      </c>
    </row>
    <row r="60" spans="1:14" ht="12.75" customHeight="1" x14ac:dyDescent="0.25">
      <c r="A60" s="147"/>
      <c r="B60" s="149"/>
      <c r="C60" s="59" t="s">
        <v>136</v>
      </c>
      <c r="D60" s="58" t="s">
        <v>74</v>
      </c>
      <c r="E60" s="63">
        <v>1305</v>
      </c>
      <c r="F60" s="64">
        <v>3200</v>
      </c>
      <c r="G60" s="64">
        <v>5600</v>
      </c>
      <c r="H60" s="64">
        <v>5600</v>
      </c>
      <c r="I60" s="64">
        <v>5600</v>
      </c>
      <c r="J60" s="142"/>
      <c r="K60" s="142"/>
      <c r="L60" s="142"/>
      <c r="M60" s="145"/>
      <c r="N60" s="145"/>
    </row>
    <row r="61" spans="1:14" ht="12.75" customHeight="1" x14ac:dyDescent="0.25">
      <c r="A61" s="147"/>
      <c r="B61" s="149"/>
      <c r="C61" s="59" t="s">
        <v>134</v>
      </c>
      <c r="D61" s="59" t="s">
        <v>41</v>
      </c>
      <c r="E61" s="63">
        <v>118</v>
      </c>
      <c r="F61" s="64">
        <v>150</v>
      </c>
      <c r="G61" s="64">
        <v>125</v>
      </c>
      <c r="H61" s="64">
        <v>125</v>
      </c>
      <c r="I61" s="64">
        <v>125</v>
      </c>
      <c r="J61" s="142"/>
      <c r="K61" s="142"/>
      <c r="L61" s="142"/>
      <c r="M61" s="145"/>
      <c r="N61" s="145"/>
    </row>
    <row r="62" spans="1:14" ht="12.75" customHeight="1" x14ac:dyDescent="0.25">
      <c r="A62" s="147"/>
      <c r="B62" s="150"/>
      <c r="C62" s="59" t="s">
        <v>136</v>
      </c>
      <c r="D62" s="58" t="s">
        <v>74</v>
      </c>
      <c r="E62" s="63">
        <v>13453</v>
      </c>
      <c r="F62" s="64">
        <v>24000</v>
      </c>
      <c r="G62" s="64">
        <v>20000</v>
      </c>
      <c r="H62" s="64">
        <v>20000</v>
      </c>
      <c r="I62" s="64">
        <v>20000</v>
      </c>
      <c r="J62" s="142"/>
      <c r="K62" s="142"/>
      <c r="L62" s="142"/>
      <c r="M62" s="145"/>
      <c r="N62" s="145"/>
    </row>
    <row r="63" spans="1:14" ht="63" x14ac:dyDescent="0.25">
      <c r="A63" s="147"/>
      <c r="B63" s="82" t="s">
        <v>137</v>
      </c>
      <c r="C63" s="59" t="s">
        <v>134</v>
      </c>
      <c r="D63" s="59" t="s">
        <v>41</v>
      </c>
      <c r="E63" s="63">
        <v>197</v>
      </c>
      <c r="F63" s="64">
        <v>202</v>
      </c>
      <c r="G63" s="64">
        <v>195</v>
      </c>
      <c r="H63" s="64">
        <v>195</v>
      </c>
      <c r="I63" s="64">
        <v>195</v>
      </c>
      <c r="J63" s="142"/>
      <c r="K63" s="142"/>
      <c r="L63" s="142"/>
      <c r="M63" s="145"/>
      <c r="N63" s="145"/>
    </row>
    <row r="64" spans="1:14" ht="63" x14ac:dyDescent="0.25">
      <c r="A64" s="147"/>
      <c r="B64" s="82" t="s">
        <v>138</v>
      </c>
      <c r="C64" s="59" t="s">
        <v>134</v>
      </c>
      <c r="D64" s="59" t="s">
        <v>41</v>
      </c>
      <c r="E64" s="63">
        <v>185</v>
      </c>
      <c r="F64" s="64">
        <v>185</v>
      </c>
      <c r="G64" s="64">
        <v>189</v>
      </c>
      <c r="H64" s="64">
        <v>189</v>
      </c>
      <c r="I64" s="64">
        <v>189</v>
      </c>
      <c r="J64" s="142"/>
      <c r="K64" s="142"/>
      <c r="L64" s="142"/>
      <c r="M64" s="145"/>
      <c r="N64" s="145"/>
    </row>
    <row r="65" spans="1:14" ht="63" x14ac:dyDescent="0.25">
      <c r="A65" s="137"/>
      <c r="B65" s="82" t="s">
        <v>79</v>
      </c>
      <c r="C65" s="59" t="s">
        <v>134</v>
      </c>
      <c r="D65" s="59" t="s">
        <v>41</v>
      </c>
      <c r="E65" s="63">
        <v>87</v>
      </c>
      <c r="F65" s="64">
        <v>32</v>
      </c>
      <c r="G65" s="64">
        <v>22</v>
      </c>
      <c r="H65" s="64">
        <v>22</v>
      </c>
      <c r="I65" s="64">
        <v>22</v>
      </c>
      <c r="J65" s="143"/>
      <c r="K65" s="143"/>
      <c r="L65" s="143"/>
      <c r="M65" s="146"/>
      <c r="N65" s="146"/>
    </row>
    <row r="66" spans="1:14" ht="12.75" customHeight="1" x14ac:dyDescent="0.25">
      <c r="A66" s="136" t="s">
        <v>146</v>
      </c>
      <c r="B66" s="148" t="s">
        <v>70</v>
      </c>
      <c r="C66" s="59" t="s">
        <v>134</v>
      </c>
      <c r="D66" s="59" t="s">
        <v>41</v>
      </c>
      <c r="E66" s="72">
        <v>10</v>
      </c>
      <c r="F66" s="64">
        <v>10</v>
      </c>
      <c r="G66" s="64">
        <v>6</v>
      </c>
      <c r="H66" s="64">
        <v>6</v>
      </c>
      <c r="I66" s="64">
        <v>6</v>
      </c>
      <c r="J66" s="141">
        <v>20742246.920000002</v>
      </c>
      <c r="K66" s="141">
        <v>1967000</v>
      </c>
      <c r="L66" s="141">
        <v>24806700</v>
      </c>
      <c r="M66" s="144">
        <f>L66*0.8747+784629.29</f>
        <v>22483049.780000001</v>
      </c>
      <c r="N66" s="144">
        <f>M66+1115411.61</f>
        <v>23598461.390000001</v>
      </c>
    </row>
    <row r="67" spans="1:14" ht="12.75" customHeight="1" x14ac:dyDescent="0.25">
      <c r="A67" s="147"/>
      <c r="B67" s="149"/>
      <c r="C67" s="59" t="s">
        <v>136</v>
      </c>
      <c r="D67" s="58" t="s">
        <v>74</v>
      </c>
      <c r="E67" s="63">
        <v>1523</v>
      </c>
      <c r="F67" s="64">
        <v>1600</v>
      </c>
      <c r="G67" s="64">
        <v>960</v>
      </c>
      <c r="H67" s="64">
        <v>960</v>
      </c>
      <c r="I67" s="64">
        <v>960</v>
      </c>
      <c r="J67" s="142"/>
      <c r="K67" s="142"/>
      <c r="L67" s="142"/>
      <c r="M67" s="145"/>
      <c r="N67" s="145"/>
    </row>
    <row r="68" spans="1:14" ht="12.75" customHeight="1" x14ac:dyDescent="0.25">
      <c r="A68" s="147"/>
      <c r="B68" s="149"/>
      <c r="C68" s="59" t="s">
        <v>134</v>
      </c>
      <c r="D68" s="59" t="s">
        <v>41</v>
      </c>
      <c r="E68" s="63">
        <v>24</v>
      </c>
      <c r="F68" s="64">
        <v>30</v>
      </c>
      <c r="G68" s="64">
        <v>29</v>
      </c>
      <c r="H68" s="64">
        <v>29</v>
      </c>
      <c r="I68" s="64">
        <v>29</v>
      </c>
      <c r="J68" s="142"/>
      <c r="K68" s="142"/>
      <c r="L68" s="142"/>
      <c r="M68" s="145"/>
      <c r="N68" s="145"/>
    </row>
    <row r="69" spans="1:14" ht="12.75" customHeight="1" x14ac:dyDescent="0.25">
      <c r="A69" s="147"/>
      <c r="B69" s="150"/>
      <c r="C69" s="59" t="s">
        <v>136</v>
      </c>
      <c r="D69" s="58" t="s">
        <v>74</v>
      </c>
      <c r="E69" s="63">
        <v>2166</v>
      </c>
      <c r="F69" s="64">
        <v>4800</v>
      </c>
      <c r="G69" s="64">
        <v>4640</v>
      </c>
      <c r="H69" s="64">
        <v>4640</v>
      </c>
      <c r="I69" s="64">
        <v>4640</v>
      </c>
      <c r="J69" s="142"/>
      <c r="K69" s="142"/>
      <c r="L69" s="142"/>
      <c r="M69" s="145"/>
      <c r="N69" s="145"/>
    </row>
    <row r="70" spans="1:14" ht="63" x14ac:dyDescent="0.25">
      <c r="A70" s="147"/>
      <c r="B70" s="82" t="s">
        <v>137</v>
      </c>
      <c r="C70" s="59" t="s">
        <v>134</v>
      </c>
      <c r="D70" s="59" t="s">
        <v>41</v>
      </c>
      <c r="E70" s="63">
        <v>39</v>
      </c>
      <c r="F70" s="64">
        <v>41</v>
      </c>
      <c r="G70" s="64">
        <v>40</v>
      </c>
      <c r="H70" s="64">
        <v>40</v>
      </c>
      <c r="I70" s="64">
        <v>40</v>
      </c>
      <c r="J70" s="142"/>
      <c r="K70" s="142"/>
      <c r="L70" s="142"/>
      <c r="M70" s="145"/>
      <c r="N70" s="145"/>
    </row>
    <row r="71" spans="1:14" ht="63" x14ac:dyDescent="0.25">
      <c r="A71" s="147"/>
      <c r="B71" s="82" t="s">
        <v>138</v>
      </c>
      <c r="C71" s="59" t="s">
        <v>134</v>
      </c>
      <c r="D71" s="59" t="s">
        <v>41</v>
      </c>
      <c r="E71" s="63">
        <v>60</v>
      </c>
      <c r="F71" s="64">
        <v>60</v>
      </c>
      <c r="G71" s="64">
        <v>58</v>
      </c>
      <c r="H71" s="64">
        <v>58</v>
      </c>
      <c r="I71" s="64">
        <v>58</v>
      </c>
      <c r="J71" s="142"/>
      <c r="K71" s="142"/>
      <c r="L71" s="142"/>
      <c r="M71" s="145"/>
      <c r="N71" s="145"/>
    </row>
    <row r="72" spans="1:14" ht="63" x14ac:dyDescent="0.25">
      <c r="A72" s="137"/>
      <c r="B72" s="82" t="s">
        <v>79</v>
      </c>
      <c r="C72" s="59" t="s">
        <v>134</v>
      </c>
      <c r="D72" s="59" t="s">
        <v>41</v>
      </c>
      <c r="E72" s="63">
        <v>6</v>
      </c>
      <c r="F72" s="64">
        <v>6</v>
      </c>
      <c r="G72" s="64">
        <v>8</v>
      </c>
      <c r="H72" s="64">
        <v>8</v>
      </c>
      <c r="I72" s="64">
        <v>8</v>
      </c>
      <c r="J72" s="143"/>
      <c r="K72" s="143"/>
      <c r="L72" s="143"/>
      <c r="M72" s="146"/>
      <c r="N72" s="146"/>
    </row>
    <row r="73" spans="1:14" ht="12.75" customHeight="1" x14ac:dyDescent="0.25">
      <c r="A73" s="136" t="s">
        <v>147</v>
      </c>
      <c r="B73" s="148" t="s">
        <v>70</v>
      </c>
      <c r="C73" s="59" t="s">
        <v>134</v>
      </c>
      <c r="D73" s="59" t="s">
        <v>41</v>
      </c>
      <c r="E73" s="72"/>
      <c r="F73" s="64"/>
      <c r="G73" s="64"/>
      <c r="H73" s="64"/>
      <c r="I73" s="64"/>
      <c r="J73" s="141">
        <v>21723694.449999999</v>
      </c>
      <c r="K73" s="141">
        <v>22436200</v>
      </c>
      <c r="L73" s="141">
        <v>27905000</v>
      </c>
      <c r="M73" s="144">
        <f>L73*0.8747+784629.29</f>
        <v>25193132.789999999</v>
      </c>
      <c r="N73" s="144">
        <f>M73+1115411.61</f>
        <v>26308544.399999999</v>
      </c>
    </row>
    <row r="74" spans="1:14" ht="12.75" customHeight="1" x14ac:dyDescent="0.25">
      <c r="A74" s="147"/>
      <c r="B74" s="149"/>
      <c r="C74" s="59" t="s">
        <v>136</v>
      </c>
      <c r="D74" s="58" t="s">
        <v>74</v>
      </c>
      <c r="E74" s="63"/>
      <c r="F74" s="64"/>
      <c r="G74" s="64"/>
      <c r="H74" s="64"/>
      <c r="I74" s="64"/>
      <c r="J74" s="142"/>
      <c r="K74" s="142"/>
      <c r="L74" s="142"/>
      <c r="M74" s="145"/>
      <c r="N74" s="145"/>
    </row>
    <row r="75" spans="1:14" ht="12.75" customHeight="1" x14ac:dyDescent="0.25">
      <c r="A75" s="147"/>
      <c r="B75" s="149"/>
      <c r="C75" s="59" t="s">
        <v>134</v>
      </c>
      <c r="D75" s="59" t="s">
        <v>41</v>
      </c>
      <c r="E75" s="63"/>
      <c r="F75" s="64"/>
      <c r="G75" s="64"/>
      <c r="H75" s="64"/>
      <c r="I75" s="64"/>
      <c r="J75" s="142"/>
      <c r="K75" s="142"/>
      <c r="L75" s="142"/>
      <c r="M75" s="145"/>
      <c r="N75" s="145"/>
    </row>
    <row r="76" spans="1:14" ht="12.75" customHeight="1" x14ac:dyDescent="0.25">
      <c r="A76" s="147"/>
      <c r="B76" s="150"/>
      <c r="C76" s="59" t="s">
        <v>136</v>
      </c>
      <c r="D76" s="58" t="s">
        <v>74</v>
      </c>
      <c r="E76" s="63"/>
      <c r="F76" s="64"/>
      <c r="G76" s="64"/>
      <c r="H76" s="64"/>
      <c r="I76" s="64"/>
      <c r="J76" s="142"/>
      <c r="K76" s="142"/>
      <c r="L76" s="142"/>
      <c r="M76" s="145"/>
      <c r="N76" s="145"/>
    </row>
    <row r="77" spans="1:14" ht="63" x14ac:dyDescent="0.25">
      <c r="A77" s="147"/>
      <c r="B77" s="82" t="s">
        <v>137</v>
      </c>
      <c r="C77" s="59" t="s">
        <v>134</v>
      </c>
      <c r="D77" s="59" t="s">
        <v>41</v>
      </c>
      <c r="E77" s="63">
        <v>154</v>
      </c>
      <c r="F77" s="64">
        <v>154</v>
      </c>
      <c r="G77" s="64">
        <f>161+30</f>
        <v>191</v>
      </c>
      <c r="H77" s="64">
        <f>161+30</f>
        <v>191</v>
      </c>
      <c r="I77" s="64">
        <f>161+30</f>
        <v>191</v>
      </c>
      <c r="J77" s="142"/>
      <c r="K77" s="142"/>
      <c r="L77" s="142"/>
      <c r="M77" s="145"/>
      <c r="N77" s="145"/>
    </row>
    <row r="78" spans="1:14" ht="63" x14ac:dyDescent="0.25">
      <c r="A78" s="147"/>
      <c r="B78" s="82" t="s">
        <v>138</v>
      </c>
      <c r="C78" s="59" t="s">
        <v>134</v>
      </c>
      <c r="D78" s="59" t="s">
        <v>41</v>
      </c>
      <c r="E78" s="63">
        <v>167</v>
      </c>
      <c r="F78" s="64">
        <v>167</v>
      </c>
      <c r="G78" s="64">
        <v>169</v>
      </c>
      <c r="H78" s="64">
        <v>169</v>
      </c>
      <c r="I78" s="64">
        <v>169</v>
      </c>
      <c r="J78" s="142"/>
      <c r="K78" s="142"/>
      <c r="L78" s="142"/>
      <c r="M78" s="145"/>
      <c r="N78" s="145"/>
    </row>
    <row r="79" spans="1:14" ht="63" x14ac:dyDescent="0.25">
      <c r="A79" s="137"/>
      <c r="B79" s="82" t="s">
        <v>79</v>
      </c>
      <c r="C79" s="59" t="s">
        <v>134</v>
      </c>
      <c r="D79" s="59" t="s">
        <v>41</v>
      </c>
      <c r="E79" s="63">
        <v>17</v>
      </c>
      <c r="F79" s="64">
        <v>15</v>
      </c>
      <c r="G79" s="64">
        <v>19</v>
      </c>
      <c r="H79" s="64">
        <v>19</v>
      </c>
      <c r="I79" s="64">
        <v>19</v>
      </c>
      <c r="J79" s="143"/>
      <c r="K79" s="143"/>
      <c r="L79" s="143"/>
      <c r="M79" s="146"/>
      <c r="N79" s="146"/>
    </row>
    <row r="80" spans="1:14" ht="12.75" customHeight="1" x14ac:dyDescent="0.25">
      <c r="A80" s="136" t="s">
        <v>148</v>
      </c>
      <c r="B80" s="148" t="s">
        <v>70</v>
      </c>
      <c r="C80" s="59" t="s">
        <v>134</v>
      </c>
      <c r="D80" s="59" t="s">
        <v>41</v>
      </c>
      <c r="E80" s="72">
        <v>27</v>
      </c>
      <c r="F80" s="64">
        <v>15</v>
      </c>
      <c r="G80" s="64">
        <v>25</v>
      </c>
      <c r="H80" s="64">
        <v>25</v>
      </c>
      <c r="I80" s="64">
        <v>25</v>
      </c>
      <c r="J80" s="141">
        <v>23303935.030000001</v>
      </c>
      <c r="K80" s="141">
        <v>27581300</v>
      </c>
      <c r="L80" s="141">
        <v>29474700</v>
      </c>
      <c r="M80" s="144">
        <f>L80*0.8747+784629.29</f>
        <v>26566149.379999999</v>
      </c>
      <c r="N80" s="144">
        <f>M80+1115411.61</f>
        <v>27681560.989999998</v>
      </c>
    </row>
    <row r="81" spans="1:14" ht="12.75" customHeight="1" x14ac:dyDescent="0.25">
      <c r="A81" s="147"/>
      <c r="B81" s="149"/>
      <c r="C81" s="59" t="s">
        <v>136</v>
      </c>
      <c r="D81" s="58" t="s">
        <v>74</v>
      </c>
      <c r="E81" s="63">
        <v>2274</v>
      </c>
      <c r="F81" s="64">
        <v>2400</v>
      </c>
      <c r="G81" s="64">
        <v>4000</v>
      </c>
      <c r="H81" s="64">
        <v>4000</v>
      </c>
      <c r="I81" s="64">
        <v>4000</v>
      </c>
      <c r="J81" s="142"/>
      <c r="K81" s="142"/>
      <c r="L81" s="142"/>
      <c r="M81" s="145"/>
      <c r="N81" s="145"/>
    </row>
    <row r="82" spans="1:14" ht="12.75" customHeight="1" x14ac:dyDescent="0.25">
      <c r="A82" s="147"/>
      <c r="B82" s="149"/>
      <c r="C82" s="59" t="s">
        <v>134</v>
      </c>
      <c r="D82" s="59" t="s">
        <v>41</v>
      </c>
      <c r="E82" s="63">
        <v>104</v>
      </c>
      <c r="F82" s="64">
        <v>120</v>
      </c>
      <c r="G82" s="64">
        <v>110</v>
      </c>
      <c r="H82" s="64">
        <v>110</v>
      </c>
      <c r="I82" s="64">
        <v>110</v>
      </c>
      <c r="J82" s="142"/>
      <c r="K82" s="142"/>
      <c r="L82" s="142"/>
      <c r="M82" s="145"/>
      <c r="N82" s="145"/>
    </row>
    <row r="83" spans="1:14" ht="12.75" customHeight="1" x14ac:dyDescent="0.25">
      <c r="A83" s="147"/>
      <c r="B83" s="150"/>
      <c r="C83" s="59" t="s">
        <v>136</v>
      </c>
      <c r="D83" s="58" t="s">
        <v>74</v>
      </c>
      <c r="E83" s="63">
        <v>9575</v>
      </c>
      <c r="F83" s="64">
        <v>19200</v>
      </c>
      <c r="G83" s="64">
        <v>17600</v>
      </c>
      <c r="H83" s="64">
        <v>17600</v>
      </c>
      <c r="I83" s="64">
        <v>17600</v>
      </c>
      <c r="J83" s="142"/>
      <c r="K83" s="142"/>
      <c r="L83" s="142"/>
      <c r="M83" s="145"/>
      <c r="N83" s="145"/>
    </row>
    <row r="84" spans="1:14" ht="63" x14ac:dyDescent="0.25">
      <c r="A84" s="147"/>
      <c r="B84" s="82" t="s">
        <v>137</v>
      </c>
      <c r="C84" s="59" t="s">
        <v>134</v>
      </c>
      <c r="D84" s="59" t="s">
        <v>41</v>
      </c>
      <c r="E84" s="63">
        <v>125</v>
      </c>
      <c r="F84" s="64">
        <v>125</v>
      </c>
      <c r="G84" s="64">
        <v>115</v>
      </c>
      <c r="H84" s="64">
        <v>115</v>
      </c>
      <c r="I84" s="64">
        <v>115</v>
      </c>
      <c r="J84" s="142"/>
      <c r="K84" s="142"/>
      <c r="L84" s="142"/>
      <c r="M84" s="145"/>
      <c r="N84" s="145"/>
    </row>
    <row r="85" spans="1:14" ht="63" x14ac:dyDescent="0.25">
      <c r="A85" s="147"/>
      <c r="B85" s="82" t="s">
        <v>138</v>
      </c>
      <c r="C85" s="59" t="s">
        <v>134</v>
      </c>
      <c r="D85" s="59" t="s">
        <v>41</v>
      </c>
      <c r="E85" s="63">
        <v>122</v>
      </c>
      <c r="F85" s="64">
        <v>120</v>
      </c>
      <c r="G85" s="64">
        <v>135</v>
      </c>
      <c r="H85" s="64">
        <v>135</v>
      </c>
      <c r="I85" s="64">
        <v>135</v>
      </c>
      <c r="J85" s="142"/>
      <c r="K85" s="142"/>
      <c r="L85" s="142"/>
      <c r="M85" s="145"/>
      <c r="N85" s="145"/>
    </row>
    <row r="86" spans="1:14" ht="63" x14ac:dyDescent="0.25">
      <c r="A86" s="137"/>
      <c r="B86" s="82" t="s">
        <v>79</v>
      </c>
      <c r="C86" s="59" t="s">
        <v>134</v>
      </c>
      <c r="D86" s="59" t="s">
        <v>41</v>
      </c>
      <c r="E86" s="63">
        <v>10</v>
      </c>
      <c r="F86" s="64">
        <v>10</v>
      </c>
      <c r="G86" s="64">
        <v>16</v>
      </c>
      <c r="H86" s="64">
        <v>16</v>
      </c>
      <c r="I86" s="64">
        <v>16</v>
      </c>
      <c r="J86" s="143"/>
      <c r="K86" s="143"/>
      <c r="L86" s="143"/>
      <c r="M86" s="146"/>
      <c r="N86" s="146"/>
    </row>
    <row r="87" spans="1:14" ht="12.75" customHeight="1" x14ac:dyDescent="0.25">
      <c r="A87" s="136" t="s">
        <v>149</v>
      </c>
      <c r="B87" s="148" t="s">
        <v>70</v>
      </c>
      <c r="C87" s="59" t="s">
        <v>134</v>
      </c>
      <c r="D87" s="59" t="s">
        <v>41</v>
      </c>
      <c r="E87" s="72">
        <v>3</v>
      </c>
      <c r="F87" s="64"/>
      <c r="G87" s="64">
        <v>5</v>
      </c>
      <c r="H87" s="64">
        <v>5</v>
      </c>
      <c r="I87" s="64">
        <v>5</v>
      </c>
      <c r="J87" s="141">
        <v>13595311.67</v>
      </c>
      <c r="K87" s="141">
        <v>14689900</v>
      </c>
      <c r="L87" s="141">
        <v>18528300</v>
      </c>
      <c r="M87" s="144">
        <f>L87*0.8747+784629.29</f>
        <v>16991333.300000001</v>
      </c>
      <c r="N87" s="144">
        <f>M87+1115411.61</f>
        <v>18106744.91</v>
      </c>
    </row>
    <row r="88" spans="1:14" ht="12.75" customHeight="1" x14ac:dyDescent="0.25">
      <c r="A88" s="147"/>
      <c r="B88" s="149"/>
      <c r="C88" s="59" t="s">
        <v>136</v>
      </c>
      <c r="D88" s="58" t="s">
        <v>74</v>
      </c>
      <c r="E88" s="63">
        <v>636</v>
      </c>
      <c r="F88" s="64"/>
      <c r="G88" s="64">
        <v>800</v>
      </c>
      <c r="H88" s="64">
        <v>800</v>
      </c>
      <c r="I88" s="64">
        <v>800</v>
      </c>
      <c r="J88" s="142"/>
      <c r="K88" s="142"/>
      <c r="L88" s="142"/>
      <c r="M88" s="145"/>
      <c r="N88" s="145"/>
    </row>
    <row r="89" spans="1:14" ht="12.75" customHeight="1" x14ac:dyDescent="0.25">
      <c r="A89" s="147"/>
      <c r="B89" s="149"/>
      <c r="C89" s="59" t="s">
        <v>134</v>
      </c>
      <c r="D89" s="59" t="s">
        <v>41</v>
      </c>
      <c r="E89" s="63">
        <v>20</v>
      </c>
      <c r="F89" s="64">
        <v>27</v>
      </c>
      <c r="G89" s="64">
        <v>17</v>
      </c>
      <c r="H89" s="64">
        <v>17</v>
      </c>
      <c r="I89" s="64">
        <v>17</v>
      </c>
      <c r="J89" s="142"/>
      <c r="K89" s="142"/>
      <c r="L89" s="142"/>
      <c r="M89" s="145"/>
      <c r="N89" s="145"/>
    </row>
    <row r="90" spans="1:14" ht="12.75" customHeight="1" x14ac:dyDescent="0.25">
      <c r="A90" s="147"/>
      <c r="B90" s="150"/>
      <c r="C90" s="59" t="s">
        <v>136</v>
      </c>
      <c r="D90" s="58" t="s">
        <v>74</v>
      </c>
      <c r="E90" s="63">
        <v>1900</v>
      </c>
      <c r="F90" s="64">
        <v>4320</v>
      </c>
      <c r="G90" s="64">
        <v>2720</v>
      </c>
      <c r="H90" s="64">
        <v>2720</v>
      </c>
      <c r="I90" s="64">
        <v>2720</v>
      </c>
      <c r="J90" s="142"/>
      <c r="K90" s="142"/>
      <c r="L90" s="142"/>
      <c r="M90" s="145"/>
      <c r="N90" s="145"/>
    </row>
    <row r="91" spans="1:14" ht="63" x14ac:dyDescent="0.25">
      <c r="A91" s="147"/>
      <c r="B91" s="82" t="s">
        <v>137</v>
      </c>
      <c r="C91" s="59" t="s">
        <v>134</v>
      </c>
      <c r="D91" s="59" t="s">
        <v>41</v>
      </c>
      <c r="E91" s="63">
        <v>20</v>
      </c>
      <c r="F91" s="64">
        <v>20</v>
      </c>
      <c r="G91" s="64">
        <v>22</v>
      </c>
      <c r="H91" s="64">
        <v>22</v>
      </c>
      <c r="I91" s="64">
        <v>22</v>
      </c>
      <c r="J91" s="142"/>
      <c r="K91" s="142"/>
      <c r="L91" s="142"/>
      <c r="M91" s="145"/>
      <c r="N91" s="145"/>
    </row>
    <row r="92" spans="1:14" ht="63" x14ac:dyDescent="0.25">
      <c r="A92" s="147"/>
      <c r="B92" s="82" t="s">
        <v>138</v>
      </c>
      <c r="C92" s="59" t="s">
        <v>134</v>
      </c>
      <c r="D92" s="59" t="s">
        <v>41</v>
      </c>
      <c r="E92" s="63">
        <v>39</v>
      </c>
      <c r="F92" s="64">
        <v>39</v>
      </c>
      <c r="G92" s="64">
        <v>39</v>
      </c>
      <c r="H92" s="64">
        <v>39</v>
      </c>
      <c r="I92" s="64">
        <v>39</v>
      </c>
      <c r="J92" s="142"/>
      <c r="K92" s="142"/>
      <c r="L92" s="142"/>
      <c r="M92" s="145"/>
      <c r="N92" s="145"/>
    </row>
    <row r="93" spans="1:14" ht="63" x14ac:dyDescent="0.25">
      <c r="A93" s="137"/>
      <c r="B93" s="82" t="s">
        <v>79</v>
      </c>
      <c r="C93" s="59" t="s">
        <v>134</v>
      </c>
      <c r="D93" s="59" t="s">
        <v>41</v>
      </c>
      <c r="E93" s="63">
        <v>3</v>
      </c>
      <c r="F93" s="64">
        <v>3</v>
      </c>
      <c r="G93" s="64">
        <v>3</v>
      </c>
      <c r="H93" s="64">
        <v>3</v>
      </c>
      <c r="I93" s="64">
        <v>3</v>
      </c>
      <c r="J93" s="143"/>
      <c r="K93" s="143"/>
      <c r="L93" s="143"/>
      <c r="M93" s="146"/>
      <c r="N93" s="146"/>
    </row>
    <row r="94" spans="1:14" ht="12.75" customHeight="1" x14ac:dyDescent="0.25">
      <c r="A94" s="136" t="s">
        <v>150</v>
      </c>
      <c r="B94" s="148" t="s">
        <v>70</v>
      </c>
      <c r="C94" s="59" t="s">
        <v>134</v>
      </c>
      <c r="D94" s="59" t="s">
        <v>41</v>
      </c>
      <c r="E94" s="72">
        <v>25</v>
      </c>
      <c r="F94" s="64">
        <v>15</v>
      </c>
      <c r="G94" s="64">
        <v>25</v>
      </c>
      <c r="H94" s="64">
        <v>25</v>
      </c>
      <c r="I94" s="64">
        <v>25</v>
      </c>
      <c r="J94" s="126">
        <v>40618677.689999998</v>
      </c>
      <c r="K94" s="126">
        <v>42934100</v>
      </c>
      <c r="L94" s="126">
        <v>53798100</v>
      </c>
      <c r="M94" s="144">
        <f>L94*0.8747+784629.29</f>
        <v>47841827.359999999</v>
      </c>
      <c r="N94" s="144">
        <f>M94+1115411.61</f>
        <v>48957238.969999999</v>
      </c>
    </row>
    <row r="95" spans="1:14" ht="12.75" customHeight="1" x14ac:dyDescent="0.25">
      <c r="A95" s="147"/>
      <c r="B95" s="149"/>
      <c r="C95" s="59" t="s">
        <v>136</v>
      </c>
      <c r="D95" s="58" t="s">
        <v>74</v>
      </c>
      <c r="E95" s="63">
        <v>2654</v>
      </c>
      <c r="F95" s="64">
        <v>2400</v>
      </c>
      <c r="G95" s="64">
        <v>4000</v>
      </c>
      <c r="H95" s="64">
        <v>4000</v>
      </c>
      <c r="I95" s="64">
        <v>4000</v>
      </c>
      <c r="J95" s="127"/>
      <c r="K95" s="127"/>
      <c r="L95" s="127"/>
      <c r="M95" s="145"/>
      <c r="N95" s="145"/>
    </row>
    <row r="96" spans="1:14" ht="12.75" customHeight="1" x14ac:dyDescent="0.25">
      <c r="A96" s="147"/>
      <c r="B96" s="149"/>
      <c r="C96" s="59" t="s">
        <v>134</v>
      </c>
      <c r="D96" s="59" t="s">
        <v>41</v>
      </c>
      <c r="E96" s="63">
        <v>79</v>
      </c>
      <c r="F96" s="64">
        <v>102</v>
      </c>
      <c r="G96" s="64">
        <v>90</v>
      </c>
      <c r="H96" s="64">
        <v>90</v>
      </c>
      <c r="I96" s="64">
        <v>90</v>
      </c>
      <c r="J96" s="127"/>
      <c r="K96" s="127"/>
      <c r="L96" s="127"/>
      <c r="M96" s="145"/>
      <c r="N96" s="145"/>
    </row>
    <row r="97" spans="1:14" ht="12.75" customHeight="1" x14ac:dyDescent="0.25">
      <c r="A97" s="147"/>
      <c r="B97" s="150"/>
      <c r="C97" s="59" t="s">
        <v>136</v>
      </c>
      <c r="D97" s="58" t="s">
        <v>74</v>
      </c>
      <c r="E97" s="63">
        <v>10365</v>
      </c>
      <c r="F97" s="64">
        <v>16320</v>
      </c>
      <c r="G97" s="64">
        <v>14400</v>
      </c>
      <c r="H97" s="64">
        <v>14400</v>
      </c>
      <c r="I97" s="64">
        <v>14400</v>
      </c>
      <c r="J97" s="127"/>
      <c r="K97" s="127"/>
      <c r="L97" s="127"/>
      <c r="M97" s="145"/>
      <c r="N97" s="145"/>
    </row>
    <row r="98" spans="1:14" ht="63" x14ac:dyDescent="0.25">
      <c r="A98" s="147"/>
      <c r="B98" s="82" t="s">
        <v>137</v>
      </c>
      <c r="C98" s="59" t="s">
        <v>134</v>
      </c>
      <c r="D98" s="59" t="s">
        <v>41</v>
      </c>
      <c r="E98" s="63">
        <v>126</v>
      </c>
      <c r="F98" s="64">
        <v>128</v>
      </c>
      <c r="G98" s="64">
        <f>58+21+38</f>
        <v>117</v>
      </c>
      <c r="H98" s="64">
        <f>58+21+38</f>
        <v>117</v>
      </c>
      <c r="I98" s="64">
        <f>58+21+38</f>
        <v>117</v>
      </c>
      <c r="J98" s="127"/>
      <c r="K98" s="127"/>
      <c r="L98" s="127"/>
      <c r="M98" s="145"/>
      <c r="N98" s="145"/>
    </row>
    <row r="99" spans="1:14" ht="63" x14ac:dyDescent="0.25">
      <c r="A99" s="147"/>
      <c r="B99" s="82" t="s">
        <v>138</v>
      </c>
      <c r="C99" s="59" t="s">
        <v>134</v>
      </c>
      <c r="D99" s="59" t="s">
        <v>41</v>
      </c>
      <c r="E99" s="63">
        <v>154</v>
      </c>
      <c r="F99" s="64">
        <v>151</v>
      </c>
      <c r="G99" s="64">
        <f>83+50+29</f>
        <v>162</v>
      </c>
      <c r="H99" s="64">
        <f>83+50+29</f>
        <v>162</v>
      </c>
      <c r="I99" s="64">
        <f>83+50+29</f>
        <v>162</v>
      </c>
      <c r="J99" s="127"/>
      <c r="K99" s="127"/>
      <c r="L99" s="127"/>
      <c r="M99" s="145"/>
      <c r="N99" s="145"/>
    </row>
    <row r="100" spans="1:14" ht="63" x14ac:dyDescent="0.25">
      <c r="A100" s="137"/>
      <c r="B100" s="82" t="s">
        <v>79</v>
      </c>
      <c r="C100" s="59" t="s">
        <v>134</v>
      </c>
      <c r="D100" s="59" t="s">
        <v>41</v>
      </c>
      <c r="E100" s="63">
        <v>23</v>
      </c>
      <c r="F100" s="64">
        <v>24</v>
      </c>
      <c r="G100" s="64">
        <f>6+11</f>
        <v>17</v>
      </c>
      <c r="H100" s="64">
        <f>6+11</f>
        <v>17</v>
      </c>
      <c r="I100" s="64">
        <f>6+11</f>
        <v>17</v>
      </c>
      <c r="J100" s="128"/>
      <c r="K100" s="128"/>
      <c r="L100" s="128"/>
      <c r="M100" s="146"/>
      <c r="N100" s="146"/>
    </row>
    <row r="101" spans="1:14" ht="15.75" customHeight="1" x14ac:dyDescent="0.25">
      <c r="A101" s="136" t="s">
        <v>151</v>
      </c>
      <c r="B101" s="148" t="s">
        <v>70</v>
      </c>
      <c r="C101" s="59" t="s">
        <v>134</v>
      </c>
      <c r="D101" s="59" t="s">
        <v>41</v>
      </c>
      <c r="E101" s="72"/>
      <c r="F101" s="64"/>
      <c r="G101" s="64"/>
      <c r="H101" s="64"/>
      <c r="I101" s="64"/>
      <c r="J101" s="141">
        <v>64034182</v>
      </c>
      <c r="K101" s="141">
        <v>70565600</v>
      </c>
      <c r="L101" s="141">
        <v>90399100</v>
      </c>
      <c r="M101" s="144">
        <f>L101*0.8747+784629.29</f>
        <v>79856722.060000002</v>
      </c>
      <c r="N101" s="144">
        <f>M101+1115411.61</f>
        <v>80972133.670000002</v>
      </c>
    </row>
    <row r="102" spans="1:14" ht="31.5" x14ac:dyDescent="0.25">
      <c r="A102" s="147"/>
      <c r="B102" s="149"/>
      <c r="C102" s="59" t="s">
        <v>136</v>
      </c>
      <c r="D102" s="58" t="s">
        <v>74</v>
      </c>
      <c r="E102" s="63"/>
      <c r="F102" s="64"/>
      <c r="G102" s="64"/>
      <c r="H102" s="64"/>
      <c r="I102" s="64"/>
      <c r="J102" s="142"/>
      <c r="K102" s="142"/>
      <c r="L102" s="142"/>
      <c r="M102" s="145"/>
      <c r="N102" s="145"/>
    </row>
    <row r="103" spans="1:14" ht="31.5" x14ac:dyDescent="0.25">
      <c r="A103" s="147"/>
      <c r="B103" s="149"/>
      <c r="C103" s="59" t="s">
        <v>134</v>
      </c>
      <c r="D103" s="59" t="s">
        <v>41</v>
      </c>
      <c r="E103" s="63"/>
      <c r="F103" s="64"/>
      <c r="G103" s="64"/>
      <c r="H103" s="64"/>
      <c r="I103" s="64"/>
      <c r="J103" s="142"/>
      <c r="K103" s="142"/>
      <c r="L103" s="142"/>
      <c r="M103" s="145"/>
      <c r="N103" s="145"/>
    </row>
    <row r="104" spans="1:14" ht="31.5" x14ac:dyDescent="0.25">
      <c r="A104" s="147"/>
      <c r="B104" s="150"/>
      <c r="C104" s="59" t="s">
        <v>136</v>
      </c>
      <c r="D104" s="58" t="s">
        <v>74</v>
      </c>
      <c r="E104" s="63"/>
      <c r="F104" s="64"/>
      <c r="G104" s="64"/>
      <c r="H104" s="64"/>
      <c r="I104" s="64"/>
      <c r="J104" s="142"/>
      <c r="K104" s="142"/>
      <c r="L104" s="142"/>
      <c r="M104" s="145"/>
      <c r="N104" s="145"/>
    </row>
    <row r="105" spans="1:14" ht="63" x14ac:dyDescent="0.25">
      <c r="A105" s="147"/>
      <c r="B105" s="82" t="s">
        <v>137</v>
      </c>
      <c r="C105" s="59" t="s">
        <v>134</v>
      </c>
      <c r="D105" s="59" t="s">
        <v>41</v>
      </c>
      <c r="E105" s="63">
        <v>785</v>
      </c>
      <c r="F105" s="64">
        <v>785</v>
      </c>
      <c r="G105" s="64">
        <v>885</v>
      </c>
      <c r="H105" s="64">
        <v>885</v>
      </c>
      <c r="I105" s="64">
        <v>885</v>
      </c>
      <c r="J105" s="142"/>
      <c r="K105" s="142"/>
      <c r="L105" s="142"/>
      <c r="M105" s="145"/>
      <c r="N105" s="145"/>
    </row>
    <row r="106" spans="1:14" ht="63" x14ac:dyDescent="0.25">
      <c r="A106" s="147"/>
      <c r="B106" s="82" t="s">
        <v>138</v>
      </c>
      <c r="C106" s="59" t="s">
        <v>134</v>
      </c>
      <c r="D106" s="59" t="s">
        <v>41</v>
      </c>
      <c r="E106" s="63">
        <v>651</v>
      </c>
      <c r="F106" s="64">
        <v>651</v>
      </c>
      <c r="G106" s="64">
        <v>765</v>
      </c>
      <c r="H106" s="64">
        <v>765</v>
      </c>
      <c r="I106" s="64">
        <v>765</v>
      </c>
      <c r="J106" s="142"/>
      <c r="K106" s="142"/>
      <c r="L106" s="142"/>
      <c r="M106" s="145"/>
      <c r="N106" s="145"/>
    </row>
    <row r="107" spans="1:14" ht="63" x14ac:dyDescent="0.25">
      <c r="A107" s="137"/>
      <c r="B107" s="82" t="s">
        <v>79</v>
      </c>
      <c r="C107" s="59" t="s">
        <v>134</v>
      </c>
      <c r="D107" s="59" t="s">
        <v>41</v>
      </c>
      <c r="E107" s="63">
        <v>78</v>
      </c>
      <c r="F107" s="64">
        <v>78</v>
      </c>
      <c r="G107" s="64">
        <v>95</v>
      </c>
      <c r="H107" s="64">
        <v>95</v>
      </c>
      <c r="I107" s="64">
        <v>95</v>
      </c>
      <c r="J107" s="143"/>
      <c r="K107" s="143"/>
      <c r="L107" s="143"/>
      <c r="M107" s="146"/>
      <c r="N107" s="146"/>
    </row>
    <row r="108" spans="1:14" ht="15.75" customHeight="1" x14ac:dyDescent="0.25">
      <c r="A108" s="136" t="s">
        <v>152</v>
      </c>
      <c r="B108" s="148" t="s">
        <v>70</v>
      </c>
      <c r="C108" s="59" t="s">
        <v>134</v>
      </c>
      <c r="D108" s="59" t="s">
        <v>41</v>
      </c>
      <c r="E108" s="72"/>
      <c r="F108" s="64"/>
      <c r="G108" s="64"/>
      <c r="H108" s="64"/>
      <c r="I108" s="64"/>
      <c r="J108" s="141">
        <v>23691142.57</v>
      </c>
      <c r="K108" s="141">
        <v>27843700</v>
      </c>
      <c r="L108" s="141">
        <v>32964000</v>
      </c>
      <c r="M108" s="144">
        <f>L108*0.8747+784629.29</f>
        <v>29618240.09</v>
      </c>
      <c r="N108" s="144">
        <f>M108+1115411.61</f>
        <v>30733651.699999999</v>
      </c>
    </row>
    <row r="109" spans="1:14" ht="31.5" x14ac:dyDescent="0.25">
      <c r="A109" s="147"/>
      <c r="B109" s="149"/>
      <c r="C109" s="59" t="s">
        <v>136</v>
      </c>
      <c r="D109" s="58" t="s">
        <v>74</v>
      </c>
      <c r="E109" s="63"/>
      <c r="F109" s="64"/>
      <c r="G109" s="64"/>
      <c r="H109" s="64"/>
      <c r="I109" s="64"/>
      <c r="J109" s="142"/>
      <c r="K109" s="142"/>
      <c r="L109" s="142"/>
      <c r="M109" s="145"/>
      <c r="N109" s="145"/>
    </row>
    <row r="110" spans="1:14" ht="31.5" x14ac:dyDescent="0.25">
      <c r="A110" s="147"/>
      <c r="B110" s="149"/>
      <c r="C110" s="59" t="s">
        <v>134</v>
      </c>
      <c r="D110" s="59" t="s">
        <v>41</v>
      </c>
      <c r="E110" s="63"/>
      <c r="F110" s="64"/>
      <c r="G110" s="64"/>
      <c r="H110" s="64"/>
      <c r="I110" s="64"/>
      <c r="J110" s="142"/>
      <c r="K110" s="142"/>
      <c r="L110" s="142"/>
      <c r="M110" s="145"/>
      <c r="N110" s="145"/>
    </row>
    <row r="111" spans="1:14" ht="31.5" x14ac:dyDescent="0.25">
      <c r="A111" s="147"/>
      <c r="B111" s="150"/>
      <c r="C111" s="59" t="s">
        <v>136</v>
      </c>
      <c r="D111" s="58" t="s">
        <v>74</v>
      </c>
      <c r="E111" s="63"/>
      <c r="F111" s="64"/>
      <c r="G111" s="64"/>
      <c r="H111" s="64"/>
      <c r="I111" s="64"/>
      <c r="J111" s="142"/>
      <c r="K111" s="142"/>
      <c r="L111" s="142"/>
      <c r="M111" s="145"/>
      <c r="N111" s="145"/>
    </row>
    <row r="112" spans="1:14" ht="63" x14ac:dyDescent="0.25">
      <c r="A112" s="147"/>
      <c r="B112" s="82" t="s">
        <v>137</v>
      </c>
      <c r="C112" s="59" t="s">
        <v>134</v>
      </c>
      <c r="D112" s="59" t="s">
        <v>41</v>
      </c>
      <c r="E112" s="63">
        <v>236</v>
      </c>
      <c r="F112" s="63">
        <v>236</v>
      </c>
      <c r="G112" s="64">
        <v>225</v>
      </c>
      <c r="H112" s="64">
        <v>225</v>
      </c>
      <c r="I112" s="64">
        <v>225</v>
      </c>
      <c r="J112" s="142"/>
      <c r="K112" s="142"/>
      <c r="L112" s="142"/>
      <c r="M112" s="145"/>
      <c r="N112" s="145"/>
    </row>
    <row r="113" spans="1:14" ht="63" x14ac:dyDescent="0.25">
      <c r="A113" s="147"/>
      <c r="B113" s="82" t="s">
        <v>138</v>
      </c>
      <c r="C113" s="59" t="s">
        <v>134</v>
      </c>
      <c r="D113" s="59" t="s">
        <v>41</v>
      </c>
      <c r="E113" s="63">
        <v>179</v>
      </c>
      <c r="F113" s="63">
        <v>179</v>
      </c>
      <c r="G113" s="64">
        <v>195</v>
      </c>
      <c r="H113" s="64">
        <v>195</v>
      </c>
      <c r="I113" s="64">
        <v>195</v>
      </c>
      <c r="J113" s="142"/>
      <c r="K113" s="142"/>
      <c r="L113" s="142"/>
      <c r="M113" s="145"/>
      <c r="N113" s="145"/>
    </row>
    <row r="114" spans="1:14" ht="63" x14ac:dyDescent="0.25">
      <c r="A114" s="137"/>
      <c r="B114" s="82" t="s">
        <v>79</v>
      </c>
      <c r="C114" s="59" t="s">
        <v>134</v>
      </c>
      <c r="D114" s="59" t="s">
        <v>41</v>
      </c>
      <c r="E114" s="63">
        <v>21</v>
      </c>
      <c r="F114" s="63">
        <v>21</v>
      </c>
      <c r="G114" s="64">
        <v>21</v>
      </c>
      <c r="H114" s="64">
        <v>21</v>
      </c>
      <c r="I114" s="64">
        <v>21</v>
      </c>
      <c r="J114" s="143"/>
      <c r="K114" s="143"/>
      <c r="L114" s="143"/>
      <c r="M114" s="146"/>
      <c r="N114" s="146"/>
    </row>
    <row r="115" spans="1:14" ht="15.75" customHeight="1" x14ac:dyDescent="0.25">
      <c r="A115" s="136" t="s">
        <v>166</v>
      </c>
      <c r="B115" s="148" t="s">
        <v>70</v>
      </c>
      <c r="C115" s="59" t="s">
        <v>134</v>
      </c>
      <c r="D115" s="59" t="s">
        <v>41</v>
      </c>
      <c r="E115" s="72"/>
      <c r="F115" s="64"/>
      <c r="G115" s="64"/>
      <c r="H115" s="64"/>
      <c r="I115" s="64"/>
      <c r="J115" s="141">
        <v>22281251.210000001</v>
      </c>
      <c r="K115" s="141">
        <v>22134900</v>
      </c>
      <c r="L115" s="141">
        <v>28952600</v>
      </c>
      <c r="M115" s="144">
        <f>L115*0.8747+784629.29</f>
        <v>26109468.510000002</v>
      </c>
      <c r="N115" s="144">
        <f>M115+1115411.61</f>
        <v>27224880.120000001</v>
      </c>
    </row>
    <row r="116" spans="1:14" ht="31.5" x14ac:dyDescent="0.25">
      <c r="A116" s="147"/>
      <c r="B116" s="149"/>
      <c r="C116" s="59" t="s">
        <v>136</v>
      </c>
      <c r="D116" s="58" t="s">
        <v>74</v>
      </c>
      <c r="E116" s="63"/>
      <c r="F116" s="64"/>
      <c r="G116" s="64"/>
      <c r="H116" s="64"/>
      <c r="I116" s="64"/>
      <c r="J116" s="142"/>
      <c r="K116" s="142"/>
      <c r="L116" s="142"/>
      <c r="M116" s="145"/>
      <c r="N116" s="145"/>
    </row>
    <row r="117" spans="1:14" ht="31.5" x14ac:dyDescent="0.25">
      <c r="A117" s="147"/>
      <c r="B117" s="149"/>
      <c r="C117" s="59" t="s">
        <v>134</v>
      </c>
      <c r="D117" s="59" t="s">
        <v>41</v>
      </c>
      <c r="E117" s="63">
        <v>85</v>
      </c>
      <c r="F117" s="64">
        <v>90</v>
      </c>
      <c r="G117" s="64">
        <v>95</v>
      </c>
      <c r="H117" s="64">
        <v>95</v>
      </c>
      <c r="I117" s="64">
        <v>95</v>
      </c>
      <c r="J117" s="142"/>
      <c r="K117" s="142"/>
      <c r="L117" s="142"/>
      <c r="M117" s="145"/>
      <c r="N117" s="145"/>
    </row>
    <row r="118" spans="1:14" ht="31.5" x14ac:dyDescent="0.25">
      <c r="A118" s="147"/>
      <c r="B118" s="150"/>
      <c r="C118" s="59" t="s">
        <v>136</v>
      </c>
      <c r="D118" s="58" t="s">
        <v>74</v>
      </c>
      <c r="E118" s="63">
        <v>9047</v>
      </c>
      <c r="F118" s="64">
        <v>14400</v>
      </c>
      <c r="G118" s="64">
        <v>15200</v>
      </c>
      <c r="H118" s="64">
        <v>15200</v>
      </c>
      <c r="I118" s="64">
        <v>15200</v>
      </c>
      <c r="J118" s="142"/>
      <c r="K118" s="142"/>
      <c r="L118" s="142"/>
      <c r="M118" s="145"/>
      <c r="N118" s="145"/>
    </row>
    <row r="119" spans="1:14" ht="63" x14ac:dyDescent="0.25">
      <c r="A119" s="147"/>
      <c r="B119" s="82" t="s">
        <v>137</v>
      </c>
      <c r="C119" s="59" t="s">
        <v>134</v>
      </c>
      <c r="D119" s="59" t="s">
        <v>41</v>
      </c>
      <c r="E119" s="63">
        <v>146</v>
      </c>
      <c r="F119" s="63">
        <v>146</v>
      </c>
      <c r="G119" s="64">
        <v>133</v>
      </c>
      <c r="H119" s="64">
        <v>133</v>
      </c>
      <c r="I119" s="64">
        <v>133</v>
      </c>
      <c r="J119" s="142"/>
      <c r="K119" s="142"/>
      <c r="L119" s="142"/>
      <c r="M119" s="145"/>
      <c r="N119" s="145"/>
    </row>
    <row r="120" spans="1:14" ht="63" x14ac:dyDescent="0.25">
      <c r="A120" s="147"/>
      <c r="B120" s="82" t="s">
        <v>138</v>
      </c>
      <c r="C120" s="59" t="s">
        <v>134</v>
      </c>
      <c r="D120" s="59" t="s">
        <v>41</v>
      </c>
      <c r="E120" s="63">
        <v>124</v>
      </c>
      <c r="F120" s="63">
        <v>124</v>
      </c>
      <c r="G120" s="64">
        <v>152</v>
      </c>
      <c r="H120" s="64">
        <v>152</v>
      </c>
      <c r="I120" s="64">
        <v>152</v>
      </c>
      <c r="J120" s="142"/>
      <c r="K120" s="142"/>
      <c r="L120" s="142"/>
      <c r="M120" s="145"/>
      <c r="N120" s="145"/>
    </row>
    <row r="121" spans="1:14" ht="63" x14ac:dyDescent="0.25">
      <c r="A121" s="137"/>
      <c r="B121" s="82" t="s">
        <v>79</v>
      </c>
      <c r="C121" s="59" t="s">
        <v>134</v>
      </c>
      <c r="D121" s="59" t="s">
        <v>41</v>
      </c>
      <c r="E121" s="63">
        <v>14</v>
      </c>
      <c r="F121" s="63">
        <v>14</v>
      </c>
      <c r="G121" s="64">
        <v>7</v>
      </c>
      <c r="H121" s="64">
        <v>7</v>
      </c>
      <c r="I121" s="64">
        <v>7</v>
      </c>
      <c r="J121" s="143"/>
      <c r="K121" s="143"/>
      <c r="L121" s="143"/>
      <c r="M121" s="146"/>
      <c r="N121" s="146"/>
    </row>
    <row r="122" spans="1:14" ht="15.75" customHeight="1" x14ac:dyDescent="0.25">
      <c r="A122" s="136" t="s">
        <v>153</v>
      </c>
      <c r="B122" s="148" t="s">
        <v>70</v>
      </c>
      <c r="C122" s="59" t="s">
        <v>134</v>
      </c>
      <c r="D122" s="59" t="s">
        <v>41</v>
      </c>
      <c r="E122" s="72">
        <v>4</v>
      </c>
      <c r="F122" s="64"/>
      <c r="G122" s="83">
        <v>5</v>
      </c>
      <c r="H122" s="83">
        <v>5</v>
      </c>
      <c r="I122" s="83">
        <v>5</v>
      </c>
      <c r="J122" s="141">
        <v>16076366.52</v>
      </c>
      <c r="K122" s="141">
        <v>18954300</v>
      </c>
      <c r="L122" s="141">
        <v>20388400</v>
      </c>
      <c r="M122" s="144">
        <f>L122*0.8747+784629.29</f>
        <v>18618362.77</v>
      </c>
      <c r="N122" s="144">
        <f>M122+1115411.61</f>
        <v>19733774.379999999</v>
      </c>
    </row>
    <row r="123" spans="1:14" ht="31.5" x14ac:dyDescent="0.25">
      <c r="A123" s="147"/>
      <c r="B123" s="149"/>
      <c r="C123" s="59" t="s">
        <v>136</v>
      </c>
      <c r="D123" s="58" t="s">
        <v>74</v>
      </c>
      <c r="E123" s="63">
        <v>380</v>
      </c>
      <c r="F123" s="64"/>
      <c r="G123" s="64">
        <v>800</v>
      </c>
      <c r="H123" s="64">
        <v>800</v>
      </c>
      <c r="I123" s="64">
        <v>800</v>
      </c>
      <c r="J123" s="142"/>
      <c r="K123" s="142"/>
      <c r="L123" s="142"/>
      <c r="M123" s="145"/>
      <c r="N123" s="145"/>
    </row>
    <row r="124" spans="1:14" ht="31.5" x14ac:dyDescent="0.25">
      <c r="A124" s="147"/>
      <c r="B124" s="149"/>
      <c r="C124" s="59" t="s">
        <v>134</v>
      </c>
      <c r="D124" s="59" t="s">
        <v>41</v>
      </c>
      <c r="E124" s="63">
        <v>30</v>
      </c>
      <c r="F124" s="64">
        <v>35</v>
      </c>
      <c r="G124" s="64">
        <v>27</v>
      </c>
      <c r="H124" s="64">
        <v>27</v>
      </c>
      <c r="I124" s="64">
        <v>27</v>
      </c>
      <c r="J124" s="142"/>
      <c r="K124" s="142"/>
      <c r="L124" s="142"/>
      <c r="M124" s="145"/>
      <c r="N124" s="145"/>
    </row>
    <row r="125" spans="1:14" ht="31.5" x14ac:dyDescent="0.25">
      <c r="A125" s="147"/>
      <c r="B125" s="150"/>
      <c r="C125" s="59" t="s">
        <v>136</v>
      </c>
      <c r="D125" s="58" t="s">
        <v>74</v>
      </c>
      <c r="E125" s="63">
        <v>3035</v>
      </c>
      <c r="F125" s="64">
        <v>5600</v>
      </c>
      <c r="G125" s="64">
        <v>4320</v>
      </c>
      <c r="H125" s="64">
        <v>4320</v>
      </c>
      <c r="I125" s="64">
        <v>4320</v>
      </c>
      <c r="J125" s="142"/>
      <c r="K125" s="142"/>
      <c r="L125" s="142"/>
      <c r="M125" s="145"/>
      <c r="N125" s="145"/>
    </row>
    <row r="126" spans="1:14" ht="63" x14ac:dyDescent="0.25">
      <c r="A126" s="147"/>
      <c r="B126" s="82" t="s">
        <v>137</v>
      </c>
      <c r="C126" s="59" t="s">
        <v>134</v>
      </c>
      <c r="D126" s="59" t="s">
        <v>41</v>
      </c>
      <c r="E126" s="63">
        <v>43</v>
      </c>
      <c r="F126" s="64">
        <v>43</v>
      </c>
      <c r="G126" s="64">
        <v>39</v>
      </c>
      <c r="H126" s="64">
        <v>39</v>
      </c>
      <c r="I126" s="64">
        <v>39</v>
      </c>
      <c r="J126" s="142"/>
      <c r="K126" s="142"/>
      <c r="L126" s="142"/>
      <c r="M126" s="145"/>
      <c r="N126" s="145"/>
    </row>
    <row r="127" spans="1:14" ht="63" x14ac:dyDescent="0.25">
      <c r="A127" s="147"/>
      <c r="B127" s="82" t="s">
        <v>138</v>
      </c>
      <c r="C127" s="59" t="s">
        <v>134</v>
      </c>
      <c r="D127" s="59" t="s">
        <v>41</v>
      </c>
      <c r="E127" s="63">
        <v>54</v>
      </c>
      <c r="F127" s="64">
        <v>54</v>
      </c>
      <c r="G127" s="64">
        <v>60</v>
      </c>
      <c r="H127" s="64">
        <v>60</v>
      </c>
      <c r="I127" s="64">
        <v>60</v>
      </c>
      <c r="J127" s="142"/>
      <c r="K127" s="142"/>
      <c r="L127" s="142"/>
      <c r="M127" s="145"/>
      <c r="N127" s="145"/>
    </row>
    <row r="128" spans="1:14" ht="63" x14ac:dyDescent="0.25">
      <c r="A128" s="137"/>
      <c r="B128" s="82" t="s">
        <v>79</v>
      </c>
      <c r="C128" s="59" t="s">
        <v>134</v>
      </c>
      <c r="D128" s="59" t="s">
        <v>41</v>
      </c>
      <c r="E128" s="63">
        <v>8</v>
      </c>
      <c r="F128" s="64">
        <v>8</v>
      </c>
      <c r="G128" s="64">
        <v>2</v>
      </c>
      <c r="H128" s="64">
        <v>2</v>
      </c>
      <c r="I128" s="64">
        <v>2</v>
      </c>
      <c r="J128" s="143"/>
      <c r="K128" s="143"/>
      <c r="L128" s="143"/>
      <c r="M128" s="146"/>
      <c r="N128" s="146"/>
    </row>
    <row r="129" spans="1:14" ht="15.75" customHeight="1" x14ac:dyDescent="0.25">
      <c r="A129" s="136" t="s">
        <v>154</v>
      </c>
      <c r="B129" s="148" t="s">
        <v>70</v>
      </c>
      <c r="C129" s="59" t="s">
        <v>134</v>
      </c>
      <c r="D129" s="59" t="s">
        <v>41</v>
      </c>
      <c r="E129" s="72">
        <v>5</v>
      </c>
      <c r="F129" s="64">
        <v>0</v>
      </c>
      <c r="G129" s="64"/>
      <c r="H129" s="64"/>
      <c r="I129" s="64"/>
      <c r="J129" s="141">
        <v>15000663.9</v>
      </c>
      <c r="K129" s="141">
        <v>13522500</v>
      </c>
      <c r="L129" s="141">
        <v>16632300</v>
      </c>
      <c r="M129" s="144">
        <f>L129*0.8747+784629.29</f>
        <v>15332902.100000001</v>
      </c>
      <c r="N129" s="144">
        <f>M129+1115411.61</f>
        <v>16448313.710000001</v>
      </c>
    </row>
    <row r="130" spans="1:14" ht="31.5" x14ac:dyDescent="0.25">
      <c r="A130" s="147"/>
      <c r="B130" s="149"/>
      <c r="C130" s="59" t="s">
        <v>136</v>
      </c>
      <c r="D130" s="58" t="s">
        <v>74</v>
      </c>
      <c r="E130" s="63">
        <v>512</v>
      </c>
      <c r="F130" s="64">
        <v>0</v>
      </c>
      <c r="G130" s="64"/>
      <c r="H130" s="64"/>
      <c r="I130" s="64"/>
      <c r="J130" s="142"/>
      <c r="K130" s="142"/>
      <c r="L130" s="142"/>
      <c r="M130" s="145"/>
      <c r="N130" s="145"/>
    </row>
    <row r="131" spans="1:14" ht="31.5" x14ac:dyDescent="0.25">
      <c r="A131" s="147"/>
      <c r="B131" s="149"/>
      <c r="C131" s="59" t="s">
        <v>134</v>
      </c>
      <c r="D131" s="59" t="s">
        <v>41</v>
      </c>
      <c r="E131" s="63">
        <v>23</v>
      </c>
      <c r="F131" s="64">
        <v>25</v>
      </c>
      <c r="G131" s="64">
        <v>20</v>
      </c>
      <c r="H131" s="64">
        <v>20</v>
      </c>
      <c r="I131" s="64">
        <v>20</v>
      </c>
      <c r="J131" s="142"/>
      <c r="K131" s="142"/>
      <c r="L131" s="142"/>
      <c r="M131" s="145"/>
      <c r="N131" s="145"/>
    </row>
    <row r="132" spans="1:14" ht="31.5" x14ac:dyDescent="0.25">
      <c r="A132" s="147"/>
      <c r="B132" s="150"/>
      <c r="C132" s="59" t="s">
        <v>136</v>
      </c>
      <c r="D132" s="58" t="s">
        <v>74</v>
      </c>
      <c r="E132" s="63">
        <v>1976</v>
      </c>
      <c r="F132" s="64">
        <v>4000</v>
      </c>
      <c r="G132" s="64">
        <v>3200</v>
      </c>
      <c r="H132" s="64">
        <v>3200</v>
      </c>
      <c r="I132" s="64">
        <v>3200</v>
      </c>
      <c r="J132" s="142"/>
      <c r="K132" s="142"/>
      <c r="L132" s="142"/>
      <c r="M132" s="145"/>
      <c r="N132" s="145"/>
    </row>
    <row r="133" spans="1:14" ht="63" x14ac:dyDescent="0.25">
      <c r="A133" s="147"/>
      <c r="B133" s="82" t="s">
        <v>137</v>
      </c>
      <c r="C133" s="59" t="s">
        <v>134</v>
      </c>
      <c r="D133" s="59" t="s">
        <v>41</v>
      </c>
      <c r="E133" s="63">
        <v>34</v>
      </c>
      <c r="F133" s="64">
        <v>34</v>
      </c>
      <c r="G133" s="64">
        <v>33</v>
      </c>
      <c r="H133" s="64">
        <v>33</v>
      </c>
      <c r="I133" s="64">
        <v>33</v>
      </c>
      <c r="J133" s="142"/>
      <c r="K133" s="142"/>
      <c r="L133" s="142"/>
      <c r="M133" s="145"/>
      <c r="N133" s="145"/>
    </row>
    <row r="134" spans="1:14" ht="63" x14ac:dyDescent="0.25">
      <c r="A134" s="147"/>
      <c r="B134" s="82" t="s">
        <v>138</v>
      </c>
      <c r="C134" s="59" t="s">
        <v>134</v>
      </c>
      <c r="D134" s="59" t="s">
        <v>41</v>
      </c>
      <c r="E134" s="63">
        <v>36</v>
      </c>
      <c r="F134" s="64">
        <v>34</v>
      </c>
      <c r="G134" s="64">
        <v>35</v>
      </c>
      <c r="H134" s="64">
        <v>35</v>
      </c>
      <c r="I134" s="64">
        <v>35</v>
      </c>
      <c r="J134" s="142"/>
      <c r="K134" s="142"/>
      <c r="L134" s="142"/>
      <c r="M134" s="145"/>
      <c r="N134" s="145"/>
    </row>
    <row r="135" spans="1:14" ht="63" x14ac:dyDescent="0.25">
      <c r="A135" s="137"/>
      <c r="B135" s="82" t="s">
        <v>79</v>
      </c>
      <c r="C135" s="59" t="s">
        <v>134</v>
      </c>
      <c r="D135" s="59" t="s">
        <v>41</v>
      </c>
      <c r="E135" s="63">
        <v>5</v>
      </c>
      <c r="F135" s="64">
        <v>6</v>
      </c>
      <c r="G135" s="64">
        <v>7</v>
      </c>
      <c r="H135" s="64">
        <v>7</v>
      </c>
      <c r="I135" s="64">
        <v>7</v>
      </c>
      <c r="J135" s="143"/>
      <c r="K135" s="143"/>
      <c r="L135" s="143"/>
      <c r="M135" s="146"/>
      <c r="N135" s="146"/>
    </row>
    <row r="136" spans="1:14" ht="15.75" customHeight="1" x14ac:dyDescent="0.25">
      <c r="A136" s="136" t="s">
        <v>155</v>
      </c>
      <c r="B136" s="148" t="s">
        <v>70</v>
      </c>
      <c r="C136" s="59" t="s">
        <v>134</v>
      </c>
      <c r="D136" s="59" t="s">
        <v>41</v>
      </c>
      <c r="E136" s="72">
        <v>6</v>
      </c>
      <c r="F136" s="64"/>
      <c r="G136" s="64"/>
      <c r="H136" s="64"/>
      <c r="I136" s="64"/>
      <c r="J136" s="141">
        <v>11024308.220000001</v>
      </c>
      <c r="K136" s="141">
        <v>1006200</v>
      </c>
      <c r="L136" s="141">
        <v>12837400</v>
      </c>
      <c r="M136" s="144">
        <f>L136*0.8747+784629.29</f>
        <v>12013503.07</v>
      </c>
      <c r="N136" s="144">
        <f>M136+1115411.61</f>
        <v>13128914.68</v>
      </c>
    </row>
    <row r="137" spans="1:14" ht="31.5" x14ac:dyDescent="0.25">
      <c r="A137" s="147"/>
      <c r="B137" s="149"/>
      <c r="C137" s="59" t="s">
        <v>136</v>
      </c>
      <c r="D137" s="58" t="s">
        <v>74</v>
      </c>
      <c r="E137" s="63">
        <v>259</v>
      </c>
      <c r="F137" s="64"/>
      <c r="G137" s="64"/>
      <c r="H137" s="64"/>
      <c r="I137" s="64"/>
      <c r="J137" s="142"/>
      <c r="K137" s="142"/>
      <c r="L137" s="142"/>
      <c r="M137" s="145"/>
      <c r="N137" s="145"/>
    </row>
    <row r="138" spans="1:14" ht="31.5" x14ac:dyDescent="0.25">
      <c r="A138" s="147"/>
      <c r="B138" s="149"/>
      <c r="C138" s="59" t="s">
        <v>134</v>
      </c>
      <c r="D138" s="59" t="s">
        <v>41</v>
      </c>
      <c r="E138" s="63">
        <v>19</v>
      </c>
      <c r="F138" s="64">
        <v>25</v>
      </c>
      <c r="G138" s="64">
        <v>25</v>
      </c>
      <c r="H138" s="64">
        <v>25</v>
      </c>
      <c r="I138" s="64">
        <v>25</v>
      </c>
      <c r="J138" s="142"/>
      <c r="K138" s="142"/>
      <c r="L138" s="142"/>
      <c r="M138" s="145"/>
      <c r="N138" s="145"/>
    </row>
    <row r="139" spans="1:14" ht="31.5" x14ac:dyDescent="0.25">
      <c r="A139" s="147"/>
      <c r="B139" s="150"/>
      <c r="C139" s="59" t="s">
        <v>136</v>
      </c>
      <c r="D139" s="58" t="s">
        <v>74</v>
      </c>
      <c r="E139" s="63">
        <v>2209</v>
      </c>
      <c r="F139" s="64">
        <v>4000</v>
      </c>
      <c r="G139" s="64">
        <v>4000</v>
      </c>
      <c r="H139" s="64">
        <v>4000</v>
      </c>
      <c r="I139" s="64">
        <v>4000</v>
      </c>
      <c r="J139" s="142"/>
      <c r="K139" s="142"/>
      <c r="L139" s="142"/>
      <c r="M139" s="145"/>
      <c r="N139" s="145"/>
    </row>
    <row r="140" spans="1:14" ht="63" x14ac:dyDescent="0.25">
      <c r="A140" s="147"/>
      <c r="B140" s="82" t="s">
        <v>137</v>
      </c>
      <c r="C140" s="59" t="s">
        <v>134</v>
      </c>
      <c r="D140" s="59" t="s">
        <v>41</v>
      </c>
      <c r="E140" s="63">
        <v>22</v>
      </c>
      <c r="F140" s="64">
        <v>17</v>
      </c>
      <c r="G140" s="64">
        <v>17</v>
      </c>
      <c r="H140" s="64">
        <v>17</v>
      </c>
      <c r="I140" s="64">
        <v>17</v>
      </c>
      <c r="J140" s="142"/>
      <c r="K140" s="142"/>
      <c r="L140" s="142"/>
      <c r="M140" s="145"/>
      <c r="N140" s="145"/>
    </row>
    <row r="141" spans="1:14" ht="63" x14ac:dyDescent="0.25">
      <c r="A141" s="147"/>
      <c r="B141" s="82" t="s">
        <v>138</v>
      </c>
      <c r="C141" s="59" t="s">
        <v>134</v>
      </c>
      <c r="D141" s="59" t="s">
        <v>41</v>
      </c>
      <c r="E141" s="63">
        <v>29</v>
      </c>
      <c r="F141" s="64">
        <v>38</v>
      </c>
      <c r="G141" s="64">
        <v>31</v>
      </c>
      <c r="H141" s="64">
        <v>31</v>
      </c>
      <c r="I141" s="64">
        <v>31</v>
      </c>
      <c r="J141" s="142"/>
      <c r="K141" s="142"/>
      <c r="L141" s="142"/>
      <c r="M141" s="145"/>
      <c r="N141" s="145"/>
    </row>
    <row r="142" spans="1:14" ht="63" x14ac:dyDescent="0.25">
      <c r="A142" s="137"/>
      <c r="B142" s="82" t="s">
        <v>79</v>
      </c>
      <c r="C142" s="59" t="s">
        <v>134</v>
      </c>
      <c r="D142" s="59" t="s">
        <v>41</v>
      </c>
      <c r="E142" s="63">
        <v>3</v>
      </c>
      <c r="F142" s="64"/>
      <c r="G142" s="64">
        <v>5</v>
      </c>
      <c r="H142" s="64">
        <v>5</v>
      </c>
      <c r="I142" s="64">
        <v>5</v>
      </c>
      <c r="J142" s="143"/>
      <c r="K142" s="143"/>
      <c r="L142" s="143"/>
      <c r="M142" s="146"/>
      <c r="N142" s="146"/>
    </row>
    <row r="143" spans="1:14" ht="15.75" customHeight="1" x14ac:dyDescent="0.25">
      <c r="A143" s="136" t="s">
        <v>156</v>
      </c>
      <c r="B143" s="148" t="s">
        <v>70</v>
      </c>
      <c r="C143" s="59" t="s">
        <v>134</v>
      </c>
      <c r="D143" s="59" t="s">
        <v>41</v>
      </c>
      <c r="E143" s="72">
        <v>5</v>
      </c>
      <c r="F143" s="64"/>
      <c r="G143" s="64">
        <v>4</v>
      </c>
      <c r="H143" s="64">
        <v>4</v>
      </c>
      <c r="I143" s="64">
        <v>4</v>
      </c>
      <c r="J143" s="126">
        <v>11231972.57</v>
      </c>
      <c r="K143" s="126">
        <v>10869400</v>
      </c>
      <c r="L143" s="126">
        <v>13853700</v>
      </c>
      <c r="M143" s="144">
        <f>L143*0.8747+784629.29</f>
        <v>12902460.68</v>
      </c>
      <c r="N143" s="144">
        <f>M143+1115411.61</f>
        <v>14017872.289999999</v>
      </c>
    </row>
    <row r="144" spans="1:14" ht="31.5" x14ac:dyDescent="0.25">
      <c r="A144" s="147"/>
      <c r="B144" s="149"/>
      <c r="C144" s="59" t="s">
        <v>136</v>
      </c>
      <c r="D144" s="58" t="s">
        <v>74</v>
      </c>
      <c r="E144" s="63">
        <v>429</v>
      </c>
      <c r="F144" s="64"/>
      <c r="G144" s="64">
        <v>640</v>
      </c>
      <c r="H144" s="64">
        <v>640</v>
      </c>
      <c r="I144" s="64">
        <v>640</v>
      </c>
      <c r="J144" s="127"/>
      <c r="K144" s="127"/>
      <c r="L144" s="127"/>
      <c r="M144" s="145"/>
      <c r="N144" s="145"/>
    </row>
    <row r="145" spans="1:14" ht="31.5" x14ac:dyDescent="0.25">
      <c r="A145" s="147"/>
      <c r="B145" s="149"/>
      <c r="C145" s="59" t="s">
        <v>134</v>
      </c>
      <c r="D145" s="59" t="s">
        <v>41</v>
      </c>
      <c r="E145" s="63">
        <v>20</v>
      </c>
      <c r="F145" s="64">
        <v>25</v>
      </c>
      <c r="G145" s="64">
        <v>21</v>
      </c>
      <c r="H145" s="64">
        <v>21</v>
      </c>
      <c r="I145" s="64">
        <v>21</v>
      </c>
      <c r="J145" s="127"/>
      <c r="K145" s="127"/>
      <c r="L145" s="127"/>
      <c r="M145" s="145"/>
      <c r="N145" s="145"/>
    </row>
    <row r="146" spans="1:14" ht="31.5" x14ac:dyDescent="0.25">
      <c r="A146" s="147"/>
      <c r="B146" s="150"/>
      <c r="C146" s="59" t="s">
        <v>136</v>
      </c>
      <c r="D146" s="58" t="s">
        <v>74</v>
      </c>
      <c r="E146" s="63">
        <v>2802</v>
      </c>
      <c r="F146" s="64">
        <v>4000</v>
      </c>
      <c r="G146" s="64">
        <v>3360</v>
      </c>
      <c r="H146" s="64">
        <v>3360</v>
      </c>
      <c r="I146" s="64">
        <v>3360</v>
      </c>
      <c r="J146" s="127"/>
      <c r="K146" s="127"/>
      <c r="L146" s="127"/>
      <c r="M146" s="145"/>
      <c r="N146" s="145"/>
    </row>
    <row r="147" spans="1:14" ht="63" x14ac:dyDescent="0.25">
      <c r="A147" s="147"/>
      <c r="B147" s="82" t="s">
        <v>137</v>
      </c>
      <c r="C147" s="59" t="s">
        <v>134</v>
      </c>
      <c r="D147" s="59" t="s">
        <v>41</v>
      </c>
      <c r="E147" s="63">
        <v>30</v>
      </c>
      <c r="F147" s="64">
        <v>30</v>
      </c>
      <c r="G147" s="64">
        <v>30</v>
      </c>
      <c r="H147" s="64">
        <v>30</v>
      </c>
      <c r="I147" s="64">
        <v>30</v>
      </c>
      <c r="J147" s="127"/>
      <c r="K147" s="127"/>
      <c r="L147" s="127"/>
      <c r="M147" s="145"/>
      <c r="N147" s="145"/>
    </row>
    <row r="148" spans="1:14" ht="63" x14ac:dyDescent="0.25">
      <c r="A148" s="147"/>
      <c r="B148" s="82" t="s">
        <v>138</v>
      </c>
      <c r="C148" s="59" t="s">
        <v>134</v>
      </c>
      <c r="D148" s="59" t="s">
        <v>41</v>
      </c>
      <c r="E148" s="63">
        <v>35</v>
      </c>
      <c r="F148" s="64">
        <v>34</v>
      </c>
      <c r="G148" s="64">
        <v>29</v>
      </c>
      <c r="H148" s="64">
        <v>29</v>
      </c>
      <c r="I148" s="64">
        <v>29</v>
      </c>
      <c r="J148" s="127"/>
      <c r="K148" s="127"/>
      <c r="L148" s="127"/>
      <c r="M148" s="145"/>
      <c r="N148" s="145"/>
    </row>
    <row r="149" spans="1:14" ht="63" x14ac:dyDescent="0.25">
      <c r="A149" s="137"/>
      <c r="B149" s="82" t="s">
        <v>79</v>
      </c>
      <c r="C149" s="59" t="s">
        <v>134</v>
      </c>
      <c r="D149" s="59" t="s">
        <v>41</v>
      </c>
      <c r="E149" s="63"/>
      <c r="F149" s="64"/>
      <c r="G149" s="64">
        <v>2</v>
      </c>
      <c r="H149" s="64">
        <v>2</v>
      </c>
      <c r="I149" s="64">
        <v>2</v>
      </c>
      <c r="J149" s="128"/>
      <c r="K149" s="128"/>
      <c r="L149" s="128"/>
      <c r="M149" s="146"/>
      <c r="N149" s="146"/>
    </row>
    <row r="150" spans="1:14" ht="15.75" customHeight="1" x14ac:dyDescent="0.25">
      <c r="A150" s="136" t="s">
        <v>157</v>
      </c>
      <c r="B150" s="148" t="s">
        <v>70</v>
      </c>
      <c r="C150" s="59" t="s">
        <v>134</v>
      </c>
      <c r="D150" s="59" t="s">
        <v>41</v>
      </c>
      <c r="E150" s="72">
        <v>7</v>
      </c>
      <c r="F150" s="64"/>
      <c r="G150" s="64"/>
      <c r="H150" s="64"/>
      <c r="I150" s="64"/>
      <c r="J150" s="141">
        <v>5625490.3899999997</v>
      </c>
      <c r="K150" s="141">
        <v>5680800</v>
      </c>
      <c r="L150" s="141">
        <v>7305900</v>
      </c>
      <c r="M150" s="144">
        <f>L150*0.8747+784629.29</f>
        <v>7175100.0200000005</v>
      </c>
      <c r="N150" s="144">
        <f>M150+1115411.61</f>
        <v>8290511.6300000008</v>
      </c>
    </row>
    <row r="151" spans="1:14" ht="31.5" x14ac:dyDescent="0.25">
      <c r="A151" s="147"/>
      <c r="B151" s="149"/>
      <c r="C151" s="59" t="s">
        <v>136</v>
      </c>
      <c r="D151" s="58" t="s">
        <v>74</v>
      </c>
      <c r="E151" s="63">
        <v>318</v>
      </c>
      <c r="F151" s="64"/>
      <c r="G151" s="64"/>
      <c r="H151" s="64"/>
      <c r="I151" s="64"/>
      <c r="J151" s="142"/>
      <c r="K151" s="142"/>
      <c r="L151" s="142"/>
      <c r="M151" s="145"/>
      <c r="N151" s="145"/>
    </row>
    <row r="152" spans="1:14" ht="31.5" x14ac:dyDescent="0.25">
      <c r="A152" s="147"/>
      <c r="B152" s="149"/>
      <c r="C152" s="59" t="s">
        <v>134</v>
      </c>
      <c r="D152" s="59" t="s">
        <v>41</v>
      </c>
      <c r="E152" s="63">
        <v>14</v>
      </c>
      <c r="F152" s="64">
        <v>20</v>
      </c>
      <c r="G152" s="64">
        <v>22</v>
      </c>
      <c r="H152" s="64">
        <v>22</v>
      </c>
      <c r="I152" s="64">
        <v>22</v>
      </c>
      <c r="J152" s="142"/>
      <c r="K152" s="142"/>
      <c r="L152" s="142"/>
      <c r="M152" s="145"/>
      <c r="N152" s="145"/>
    </row>
    <row r="153" spans="1:14" ht="31.5" x14ac:dyDescent="0.25">
      <c r="A153" s="147"/>
      <c r="B153" s="150"/>
      <c r="C153" s="59" t="s">
        <v>136</v>
      </c>
      <c r="D153" s="58" t="s">
        <v>74</v>
      </c>
      <c r="E153" s="63">
        <v>1842</v>
      </c>
      <c r="F153" s="64">
        <v>3200</v>
      </c>
      <c r="G153" s="64">
        <v>3520</v>
      </c>
      <c r="H153" s="64">
        <v>3520</v>
      </c>
      <c r="I153" s="64">
        <v>3520</v>
      </c>
      <c r="J153" s="142"/>
      <c r="K153" s="142"/>
      <c r="L153" s="142"/>
      <c r="M153" s="145"/>
      <c r="N153" s="145"/>
    </row>
    <row r="154" spans="1:14" ht="63" x14ac:dyDescent="0.25">
      <c r="A154" s="147"/>
      <c r="B154" s="82" t="s">
        <v>137</v>
      </c>
      <c r="C154" s="59" t="s">
        <v>134</v>
      </c>
      <c r="D154" s="59" t="s">
        <v>41</v>
      </c>
      <c r="E154" s="63">
        <v>11</v>
      </c>
      <c r="F154" s="64">
        <v>11</v>
      </c>
      <c r="G154" s="64">
        <v>10</v>
      </c>
      <c r="H154" s="64">
        <v>10</v>
      </c>
      <c r="I154" s="64">
        <v>10</v>
      </c>
      <c r="J154" s="142"/>
      <c r="K154" s="142"/>
      <c r="L154" s="142"/>
      <c r="M154" s="145"/>
      <c r="N154" s="145"/>
    </row>
    <row r="155" spans="1:14" ht="63" x14ac:dyDescent="0.25">
      <c r="A155" s="147"/>
      <c r="B155" s="82" t="s">
        <v>138</v>
      </c>
      <c r="C155" s="59" t="s">
        <v>134</v>
      </c>
      <c r="D155" s="59" t="s">
        <v>41</v>
      </c>
      <c r="E155" s="63"/>
      <c r="F155" s="64"/>
      <c r="G155" s="64"/>
      <c r="H155" s="64"/>
      <c r="I155" s="64"/>
      <c r="J155" s="142"/>
      <c r="K155" s="142"/>
      <c r="L155" s="142"/>
      <c r="M155" s="145"/>
      <c r="N155" s="145"/>
    </row>
    <row r="156" spans="1:14" ht="63" x14ac:dyDescent="0.25">
      <c r="A156" s="137"/>
      <c r="B156" s="82" t="s">
        <v>79</v>
      </c>
      <c r="C156" s="59" t="s">
        <v>134</v>
      </c>
      <c r="D156" s="59" t="s">
        <v>41</v>
      </c>
      <c r="E156" s="63"/>
      <c r="F156" s="64"/>
      <c r="G156" s="64"/>
      <c r="H156" s="64"/>
      <c r="I156" s="64"/>
      <c r="J156" s="143"/>
      <c r="K156" s="143"/>
      <c r="L156" s="143"/>
      <c r="M156" s="146"/>
      <c r="N156" s="146"/>
    </row>
    <row r="157" spans="1:14" ht="15.75" customHeight="1" x14ac:dyDescent="0.25">
      <c r="A157" s="136" t="s">
        <v>158</v>
      </c>
      <c r="B157" s="148" t="s">
        <v>70</v>
      </c>
      <c r="C157" s="59" t="s">
        <v>134</v>
      </c>
      <c r="D157" s="59" t="s">
        <v>41</v>
      </c>
      <c r="E157" s="72"/>
      <c r="F157" s="64"/>
      <c r="G157" s="64"/>
      <c r="H157" s="64"/>
      <c r="I157" s="64"/>
      <c r="J157" s="141">
        <v>7781271.0599999996</v>
      </c>
      <c r="K157" s="141">
        <v>8891200</v>
      </c>
      <c r="L157" s="141">
        <v>11500500</v>
      </c>
      <c r="M157" s="144">
        <f>L157*0.8747+784629.29</f>
        <v>10844116.640000001</v>
      </c>
      <c r="N157" s="144">
        <f>M157+1115411.61</f>
        <v>11959528.25</v>
      </c>
    </row>
    <row r="158" spans="1:14" ht="31.5" x14ac:dyDescent="0.25">
      <c r="A158" s="147"/>
      <c r="B158" s="149"/>
      <c r="C158" s="59" t="s">
        <v>136</v>
      </c>
      <c r="D158" s="58" t="s">
        <v>74</v>
      </c>
      <c r="E158" s="63"/>
      <c r="F158" s="64"/>
      <c r="G158" s="64"/>
      <c r="H158" s="64"/>
      <c r="I158" s="64"/>
      <c r="J158" s="142"/>
      <c r="K158" s="142"/>
      <c r="L158" s="142"/>
      <c r="M158" s="145"/>
      <c r="N158" s="145"/>
    </row>
    <row r="159" spans="1:14" ht="31.5" x14ac:dyDescent="0.25">
      <c r="A159" s="147"/>
      <c r="B159" s="149"/>
      <c r="C159" s="59" t="s">
        <v>134</v>
      </c>
      <c r="D159" s="59" t="s">
        <v>41</v>
      </c>
      <c r="E159" s="63">
        <v>11</v>
      </c>
      <c r="F159" s="64">
        <v>13</v>
      </c>
      <c r="G159" s="64">
        <v>10</v>
      </c>
      <c r="H159" s="64">
        <v>10</v>
      </c>
      <c r="I159" s="64">
        <v>10</v>
      </c>
      <c r="J159" s="142"/>
      <c r="K159" s="142"/>
      <c r="L159" s="142"/>
      <c r="M159" s="145"/>
      <c r="N159" s="145"/>
    </row>
    <row r="160" spans="1:14" ht="31.5" x14ac:dyDescent="0.25">
      <c r="A160" s="147"/>
      <c r="B160" s="150"/>
      <c r="C160" s="59" t="s">
        <v>136</v>
      </c>
      <c r="D160" s="58" t="s">
        <v>74</v>
      </c>
      <c r="E160" s="63">
        <v>1270</v>
      </c>
      <c r="F160" s="64">
        <v>2080</v>
      </c>
      <c r="G160" s="64">
        <v>1600</v>
      </c>
      <c r="H160" s="64">
        <v>1600</v>
      </c>
      <c r="I160" s="64">
        <v>1600</v>
      </c>
      <c r="J160" s="142"/>
      <c r="K160" s="142"/>
      <c r="L160" s="142"/>
      <c r="M160" s="145"/>
      <c r="N160" s="145"/>
    </row>
    <row r="161" spans="1:14" ht="63" x14ac:dyDescent="0.25">
      <c r="A161" s="147"/>
      <c r="B161" s="82" t="s">
        <v>137</v>
      </c>
      <c r="C161" s="59" t="s">
        <v>134</v>
      </c>
      <c r="D161" s="59" t="s">
        <v>41</v>
      </c>
      <c r="E161" s="63">
        <v>25</v>
      </c>
      <c r="F161" s="64">
        <v>25</v>
      </c>
      <c r="G161" s="64">
        <v>24</v>
      </c>
      <c r="H161" s="64">
        <v>24</v>
      </c>
      <c r="I161" s="64">
        <v>24</v>
      </c>
      <c r="J161" s="142"/>
      <c r="K161" s="142"/>
      <c r="L161" s="142"/>
      <c r="M161" s="145"/>
      <c r="N161" s="145"/>
    </row>
    <row r="162" spans="1:14" ht="63" x14ac:dyDescent="0.25">
      <c r="A162" s="147"/>
      <c r="B162" s="82" t="s">
        <v>138</v>
      </c>
      <c r="C162" s="59" t="s">
        <v>134</v>
      </c>
      <c r="D162" s="59" t="s">
        <v>41</v>
      </c>
      <c r="E162" s="63">
        <v>14</v>
      </c>
      <c r="F162" s="64">
        <v>14</v>
      </c>
      <c r="G162" s="64">
        <v>17</v>
      </c>
      <c r="H162" s="64">
        <v>17</v>
      </c>
      <c r="I162" s="64">
        <v>17</v>
      </c>
      <c r="J162" s="142"/>
      <c r="K162" s="142"/>
      <c r="L162" s="142"/>
      <c r="M162" s="145"/>
      <c r="N162" s="145"/>
    </row>
    <row r="163" spans="1:14" ht="63" x14ac:dyDescent="0.25">
      <c r="A163" s="137"/>
      <c r="B163" s="82" t="s">
        <v>79</v>
      </c>
      <c r="C163" s="59" t="s">
        <v>134</v>
      </c>
      <c r="D163" s="59" t="s">
        <v>41</v>
      </c>
      <c r="E163" s="63"/>
      <c r="F163" s="64"/>
      <c r="G163" s="64"/>
      <c r="H163" s="64"/>
      <c r="I163" s="64"/>
      <c r="J163" s="143"/>
      <c r="K163" s="143"/>
      <c r="L163" s="143"/>
      <c r="M163" s="146"/>
      <c r="N163" s="146"/>
    </row>
    <row r="164" spans="1:14" ht="15.75" customHeight="1" x14ac:dyDescent="0.25">
      <c r="A164" s="136" t="s">
        <v>159</v>
      </c>
      <c r="B164" s="148" t="s">
        <v>70</v>
      </c>
      <c r="C164" s="59" t="s">
        <v>134</v>
      </c>
      <c r="D164" s="59" t="s">
        <v>41</v>
      </c>
      <c r="E164" s="72"/>
      <c r="F164" s="64"/>
      <c r="G164" s="64"/>
      <c r="H164" s="64"/>
      <c r="I164" s="64"/>
      <c r="J164" s="141">
        <v>7363885.04</v>
      </c>
      <c r="K164" s="141">
        <v>7753900</v>
      </c>
      <c r="L164" s="141">
        <v>9966300</v>
      </c>
      <c r="M164" s="144">
        <f>L164*0.8747+784629.29</f>
        <v>9502151.8999999985</v>
      </c>
      <c r="N164" s="144">
        <f>M164+1115411.61</f>
        <v>10617563.509999998</v>
      </c>
    </row>
    <row r="165" spans="1:14" ht="31.5" x14ac:dyDescent="0.25">
      <c r="A165" s="147"/>
      <c r="B165" s="149"/>
      <c r="C165" s="59" t="s">
        <v>136</v>
      </c>
      <c r="D165" s="58" t="s">
        <v>74</v>
      </c>
      <c r="E165" s="63"/>
      <c r="F165" s="64"/>
      <c r="G165" s="64"/>
      <c r="H165" s="64"/>
      <c r="I165" s="64"/>
      <c r="J165" s="142"/>
      <c r="K165" s="142"/>
      <c r="L165" s="142"/>
      <c r="M165" s="145"/>
      <c r="N165" s="145"/>
    </row>
    <row r="166" spans="1:14" ht="31.5" x14ac:dyDescent="0.25">
      <c r="A166" s="147"/>
      <c r="B166" s="149"/>
      <c r="C166" s="59" t="s">
        <v>134</v>
      </c>
      <c r="D166" s="59" t="s">
        <v>41</v>
      </c>
      <c r="E166" s="63">
        <v>17</v>
      </c>
      <c r="F166" s="64">
        <v>13</v>
      </c>
      <c r="G166" s="64">
        <v>15</v>
      </c>
      <c r="H166" s="64">
        <v>15</v>
      </c>
      <c r="I166" s="64">
        <v>15</v>
      </c>
      <c r="J166" s="142"/>
      <c r="K166" s="142"/>
      <c r="L166" s="142"/>
      <c r="M166" s="145"/>
      <c r="N166" s="145"/>
    </row>
    <row r="167" spans="1:14" ht="31.5" x14ac:dyDescent="0.25">
      <c r="A167" s="147"/>
      <c r="B167" s="150"/>
      <c r="C167" s="59" t="s">
        <v>136</v>
      </c>
      <c r="D167" s="58" t="s">
        <v>74</v>
      </c>
      <c r="E167" s="63">
        <v>1648</v>
      </c>
      <c r="F167" s="64">
        <v>2080</v>
      </c>
      <c r="G167" s="64">
        <v>2400</v>
      </c>
      <c r="H167" s="64">
        <v>2400</v>
      </c>
      <c r="I167" s="64">
        <v>2400</v>
      </c>
      <c r="J167" s="142"/>
      <c r="K167" s="142"/>
      <c r="L167" s="142"/>
      <c r="M167" s="145"/>
      <c r="N167" s="145"/>
    </row>
    <row r="168" spans="1:14" ht="63" x14ac:dyDescent="0.25">
      <c r="A168" s="147"/>
      <c r="B168" s="82" t="s">
        <v>137</v>
      </c>
      <c r="C168" s="59" t="s">
        <v>134</v>
      </c>
      <c r="D168" s="59" t="s">
        <v>41</v>
      </c>
      <c r="E168" s="63">
        <v>25</v>
      </c>
      <c r="F168" s="64">
        <v>11</v>
      </c>
      <c r="G168" s="64">
        <v>9</v>
      </c>
      <c r="H168" s="64">
        <v>9</v>
      </c>
      <c r="I168" s="64">
        <v>9</v>
      </c>
      <c r="J168" s="142"/>
      <c r="K168" s="142"/>
      <c r="L168" s="142"/>
      <c r="M168" s="145"/>
      <c r="N168" s="145"/>
    </row>
    <row r="169" spans="1:14" ht="63" x14ac:dyDescent="0.25">
      <c r="A169" s="147"/>
      <c r="B169" s="82" t="s">
        <v>138</v>
      </c>
      <c r="C169" s="59" t="s">
        <v>134</v>
      </c>
      <c r="D169" s="59" t="s">
        <v>41</v>
      </c>
      <c r="E169" s="63">
        <v>14</v>
      </c>
      <c r="F169" s="64">
        <v>16</v>
      </c>
      <c r="G169" s="64">
        <v>17</v>
      </c>
      <c r="H169" s="64">
        <v>17</v>
      </c>
      <c r="I169" s="64">
        <v>17</v>
      </c>
      <c r="J169" s="142"/>
      <c r="K169" s="142"/>
      <c r="L169" s="142"/>
      <c r="M169" s="145"/>
      <c r="N169" s="145"/>
    </row>
    <row r="170" spans="1:14" ht="63" x14ac:dyDescent="0.25">
      <c r="A170" s="137"/>
      <c r="B170" s="82" t="s">
        <v>79</v>
      </c>
      <c r="C170" s="59" t="s">
        <v>134</v>
      </c>
      <c r="D170" s="59" t="s">
        <v>41</v>
      </c>
      <c r="E170" s="63"/>
      <c r="F170" s="64"/>
      <c r="G170" s="64"/>
      <c r="H170" s="64"/>
      <c r="I170" s="64"/>
      <c r="J170" s="143"/>
      <c r="K170" s="143"/>
      <c r="L170" s="143"/>
      <c r="M170" s="146"/>
      <c r="N170" s="146"/>
    </row>
    <row r="171" spans="1:14" ht="15.75" customHeight="1" x14ac:dyDescent="0.25">
      <c r="A171" s="136" t="s">
        <v>160</v>
      </c>
      <c r="B171" s="148" t="s">
        <v>70</v>
      </c>
      <c r="C171" s="59" t="s">
        <v>134</v>
      </c>
      <c r="D171" s="59" t="s">
        <v>41</v>
      </c>
      <c r="E171" s="72"/>
      <c r="F171" s="64"/>
      <c r="G171" s="64"/>
      <c r="H171" s="64"/>
      <c r="I171" s="64"/>
      <c r="J171" s="141">
        <v>9053653.9199999999</v>
      </c>
      <c r="K171" s="141">
        <v>9046300</v>
      </c>
      <c r="L171" s="141">
        <v>11322500</v>
      </c>
      <c r="M171" s="144">
        <f>L171*0.8747+784629.29</f>
        <v>10688420.039999999</v>
      </c>
      <c r="N171" s="144">
        <f>M171+1115411.61</f>
        <v>11803831.649999999</v>
      </c>
    </row>
    <row r="172" spans="1:14" ht="31.5" x14ac:dyDescent="0.25">
      <c r="A172" s="147"/>
      <c r="B172" s="149"/>
      <c r="C172" s="59" t="s">
        <v>136</v>
      </c>
      <c r="D172" s="58" t="s">
        <v>74</v>
      </c>
      <c r="E172" s="63"/>
      <c r="F172" s="64"/>
      <c r="G172" s="64"/>
      <c r="H172" s="64"/>
      <c r="I172" s="64"/>
      <c r="J172" s="142"/>
      <c r="K172" s="142"/>
      <c r="L172" s="142"/>
      <c r="M172" s="145"/>
      <c r="N172" s="145"/>
    </row>
    <row r="173" spans="1:14" ht="31.5" x14ac:dyDescent="0.25">
      <c r="A173" s="147"/>
      <c r="B173" s="149"/>
      <c r="C173" s="59" t="s">
        <v>134</v>
      </c>
      <c r="D173" s="59" t="s">
        <v>41</v>
      </c>
      <c r="E173" s="63">
        <v>141</v>
      </c>
      <c r="F173" s="64">
        <v>145</v>
      </c>
      <c r="G173" s="64">
        <v>145</v>
      </c>
      <c r="H173" s="64">
        <v>145</v>
      </c>
      <c r="I173" s="64">
        <v>145</v>
      </c>
      <c r="J173" s="142"/>
      <c r="K173" s="142"/>
      <c r="L173" s="142"/>
      <c r="M173" s="145"/>
      <c r="N173" s="145"/>
    </row>
    <row r="174" spans="1:14" ht="31.5" x14ac:dyDescent="0.25">
      <c r="A174" s="147"/>
      <c r="B174" s="150"/>
      <c r="C174" s="59" t="s">
        <v>136</v>
      </c>
      <c r="D174" s="58" t="s">
        <v>74</v>
      </c>
      <c r="E174" s="63">
        <v>14530</v>
      </c>
      <c r="F174" s="64">
        <v>23200</v>
      </c>
      <c r="G174" s="64">
        <v>23200</v>
      </c>
      <c r="H174" s="64">
        <v>23200</v>
      </c>
      <c r="I174" s="64">
        <v>23200</v>
      </c>
      <c r="J174" s="142"/>
      <c r="K174" s="142"/>
      <c r="L174" s="142"/>
      <c r="M174" s="145"/>
      <c r="N174" s="145"/>
    </row>
    <row r="175" spans="1:14" ht="63" x14ac:dyDescent="0.25">
      <c r="A175" s="147"/>
      <c r="B175" s="82" t="s">
        <v>137</v>
      </c>
      <c r="C175" s="59" t="s">
        <v>134</v>
      </c>
      <c r="D175" s="59" t="s">
        <v>41</v>
      </c>
      <c r="E175" s="63"/>
      <c r="F175" s="64"/>
      <c r="G175" s="64"/>
      <c r="H175" s="64"/>
      <c r="I175" s="64"/>
      <c r="J175" s="142"/>
      <c r="K175" s="142"/>
      <c r="L175" s="142"/>
      <c r="M175" s="145"/>
      <c r="N175" s="145"/>
    </row>
    <row r="176" spans="1:14" ht="63" x14ac:dyDescent="0.25">
      <c r="A176" s="147"/>
      <c r="B176" s="82" t="s">
        <v>138</v>
      </c>
      <c r="C176" s="59" t="s">
        <v>134</v>
      </c>
      <c r="D176" s="59" t="s">
        <v>41</v>
      </c>
      <c r="E176" s="63"/>
      <c r="F176" s="64"/>
      <c r="G176" s="64"/>
      <c r="H176" s="64"/>
      <c r="I176" s="64"/>
      <c r="J176" s="142"/>
      <c r="K176" s="142"/>
      <c r="L176" s="142"/>
      <c r="M176" s="145"/>
      <c r="N176" s="145"/>
    </row>
    <row r="177" spans="1:14" ht="63" x14ac:dyDescent="0.25">
      <c r="A177" s="137"/>
      <c r="B177" s="82" t="s">
        <v>79</v>
      </c>
      <c r="C177" s="59" t="s">
        <v>134</v>
      </c>
      <c r="D177" s="59" t="s">
        <v>41</v>
      </c>
      <c r="E177" s="63"/>
      <c r="F177" s="64"/>
      <c r="G177" s="64"/>
      <c r="H177" s="64"/>
      <c r="I177" s="64"/>
      <c r="J177" s="143"/>
      <c r="K177" s="143"/>
      <c r="L177" s="143"/>
      <c r="M177" s="146"/>
      <c r="N177" s="146"/>
    </row>
    <row r="178" spans="1:14" ht="15.75" customHeight="1" x14ac:dyDescent="0.25">
      <c r="A178" s="136" t="s">
        <v>161</v>
      </c>
      <c r="B178" s="148" t="s">
        <v>70</v>
      </c>
      <c r="C178" s="59" t="s">
        <v>134</v>
      </c>
      <c r="D178" s="59" t="s">
        <v>41</v>
      </c>
      <c r="E178" s="72">
        <v>35</v>
      </c>
      <c r="F178" s="64"/>
      <c r="G178" s="64">
        <v>25</v>
      </c>
      <c r="H178" s="64">
        <v>25</v>
      </c>
      <c r="I178" s="64">
        <v>25</v>
      </c>
      <c r="J178" s="141">
        <v>16329641.42</v>
      </c>
      <c r="K178" s="141">
        <v>16797400</v>
      </c>
      <c r="L178" s="141">
        <v>21697700</v>
      </c>
      <c r="M178" s="144">
        <f>L178*0.8747+784629.29</f>
        <v>19763607.48</v>
      </c>
      <c r="N178" s="144">
        <f>M178+1115411.61</f>
        <v>20879019.09</v>
      </c>
    </row>
    <row r="179" spans="1:14" ht="31.5" x14ac:dyDescent="0.25">
      <c r="A179" s="147"/>
      <c r="B179" s="149"/>
      <c r="C179" s="59" t="s">
        <v>136</v>
      </c>
      <c r="D179" s="58" t="s">
        <v>74</v>
      </c>
      <c r="E179" s="63">
        <v>1175</v>
      </c>
      <c r="F179" s="64"/>
      <c r="G179" s="64">
        <v>4000</v>
      </c>
      <c r="H179" s="64">
        <v>4000</v>
      </c>
      <c r="I179" s="64">
        <v>4000</v>
      </c>
      <c r="J179" s="142"/>
      <c r="K179" s="142"/>
      <c r="L179" s="142"/>
      <c r="M179" s="145"/>
      <c r="N179" s="145"/>
    </row>
    <row r="180" spans="1:14" ht="31.5" x14ac:dyDescent="0.25">
      <c r="A180" s="147"/>
      <c r="B180" s="149"/>
      <c r="C180" s="59" t="s">
        <v>134</v>
      </c>
      <c r="D180" s="59" t="s">
        <v>41</v>
      </c>
      <c r="E180" s="63">
        <v>250</v>
      </c>
      <c r="F180" s="64">
        <v>285</v>
      </c>
      <c r="G180" s="64">
        <v>240</v>
      </c>
      <c r="H180" s="64">
        <v>240</v>
      </c>
      <c r="I180" s="64">
        <v>240</v>
      </c>
      <c r="J180" s="142"/>
      <c r="K180" s="142"/>
      <c r="L180" s="142"/>
      <c r="M180" s="145"/>
      <c r="N180" s="145"/>
    </row>
    <row r="181" spans="1:14" ht="31.5" x14ac:dyDescent="0.25">
      <c r="A181" s="147"/>
      <c r="B181" s="150"/>
      <c r="C181" s="59" t="s">
        <v>136</v>
      </c>
      <c r="D181" s="58" t="s">
        <v>74</v>
      </c>
      <c r="E181" s="63">
        <v>22084</v>
      </c>
      <c r="F181" s="64">
        <v>45600</v>
      </c>
      <c r="G181" s="64">
        <v>38400</v>
      </c>
      <c r="H181" s="64">
        <v>38400</v>
      </c>
      <c r="I181" s="64">
        <v>38400</v>
      </c>
      <c r="J181" s="142"/>
      <c r="K181" s="142"/>
      <c r="L181" s="142"/>
      <c r="M181" s="145"/>
      <c r="N181" s="145"/>
    </row>
    <row r="182" spans="1:14" ht="63" x14ac:dyDescent="0.25">
      <c r="A182" s="147"/>
      <c r="B182" s="82" t="s">
        <v>137</v>
      </c>
      <c r="C182" s="59" t="s">
        <v>134</v>
      </c>
      <c r="D182" s="59" t="s">
        <v>41</v>
      </c>
      <c r="E182" s="63"/>
      <c r="F182" s="64"/>
      <c r="G182" s="64"/>
      <c r="H182" s="64"/>
      <c r="I182" s="64"/>
      <c r="J182" s="142"/>
      <c r="K182" s="142"/>
      <c r="L182" s="142"/>
      <c r="M182" s="145"/>
      <c r="N182" s="145"/>
    </row>
    <row r="183" spans="1:14" ht="63" x14ac:dyDescent="0.25">
      <c r="A183" s="147"/>
      <c r="B183" s="82" t="s">
        <v>138</v>
      </c>
      <c r="C183" s="59" t="s">
        <v>134</v>
      </c>
      <c r="D183" s="59" t="s">
        <v>41</v>
      </c>
      <c r="E183" s="63"/>
      <c r="F183" s="64"/>
      <c r="G183" s="64"/>
      <c r="H183" s="64"/>
      <c r="I183" s="64"/>
      <c r="J183" s="142"/>
      <c r="K183" s="142"/>
      <c r="L183" s="142"/>
      <c r="M183" s="145"/>
      <c r="N183" s="145"/>
    </row>
    <row r="184" spans="1:14" ht="63" x14ac:dyDescent="0.25">
      <c r="A184" s="137"/>
      <c r="B184" s="82" t="s">
        <v>79</v>
      </c>
      <c r="C184" s="59" t="s">
        <v>134</v>
      </c>
      <c r="D184" s="59" t="s">
        <v>41</v>
      </c>
      <c r="E184" s="63"/>
      <c r="F184" s="64"/>
      <c r="G184" s="64"/>
      <c r="H184" s="64"/>
      <c r="I184" s="64"/>
      <c r="J184" s="143"/>
      <c r="K184" s="143"/>
      <c r="L184" s="143"/>
      <c r="M184" s="146"/>
      <c r="N184" s="146"/>
    </row>
    <row r="185" spans="1:14" ht="15.75" customHeight="1" x14ac:dyDescent="0.25">
      <c r="A185" s="136" t="s">
        <v>162</v>
      </c>
      <c r="B185" s="148" t="s">
        <v>70</v>
      </c>
      <c r="C185" s="59" t="s">
        <v>134</v>
      </c>
      <c r="D185" s="59" t="s">
        <v>41</v>
      </c>
      <c r="E185" s="72">
        <v>25</v>
      </c>
      <c r="F185" s="64">
        <v>25</v>
      </c>
      <c r="G185" s="64">
        <v>25</v>
      </c>
      <c r="H185" s="64">
        <v>25</v>
      </c>
      <c r="I185" s="64">
        <v>25</v>
      </c>
      <c r="J185" s="141">
        <v>9382884.6999999993</v>
      </c>
      <c r="K185" s="141" t="s">
        <v>171</v>
      </c>
      <c r="L185" s="141">
        <v>12581900</v>
      </c>
      <c r="M185" s="144">
        <f>L185*0.8747+784629.29</f>
        <v>11790017.219999999</v>
      </c>
      <c r="N185" s="144">
        <f>M185+1115411.61</f>
        <v>12905428.829999998</v>
      </c>
    </row>
    <row r="186" spans="1:14" ht="31.5" x14ac:dyDescent="0.25">
      <c r="A186" s="147"/>
      <c r="B186" s="149"/>
      <c r="C186" s="59" t="s">
        <v>136</v>
      </c>
      <c r="D186" s="58" t="s">
        <v>74</v>
      </c>
      <c r="E186" s="63">
        <v>4000</v>
      </c>
      <c r="F186" s="64">
        <v>4000</v>
      </c>
      <c r="G186" s="64">
        <v>4000</v>
      </c>
      <c r="H186" s="64">
        <v>4000</v>
      </c>
      <c r="I186" s="64">
        <v>4000</v>
      </c>
      <c r="J186" s="142"/>
      <c r="K186" s="142"/>
      <c r="L186" s="142"/>
      <c r="M186" s="145"/>
      <c r="N186" s="145"/>
    </row>
    <row r="187" spans="1:14" ht="31.5" x14ac:dyDescent="0.25">
      <c r="A187" s="147"/>
      <c r="B187" s="149"/>
      <c r="C187" s="59" t="s">
        <v>134</v>
      </c>
      <c r="D187" s="59" t="s">
        <v>41</v>
      </c>
      <c r="E187" s="63">
        <v>73</v>
      </c>
      <c r="F187" s="64">
        <v>78</v>
      </c>
      <c r="G187" s="64">
        <v>107</v>
      </c>
      <c r="H187" s="64">
        <v>107</v>
      </c>
      <c r="I187" s="64">
        <v>107</v>
      </c>
      <c r="J187" s="142"/>
      <c r="K187" s="142"/>
      <c r="L187" s="142"/>
      <c r="M187" s="145"/>
      <c r="N187" s="145"/>
    </row>
    <row r="188" spans="1:14" ht="31.5" x14ac:dyDescent="0.25">
      <c r="A188" s="147"/>
      <c r="B188" s="150"/>
      <c r="C188" s="59" t="s">
        <v>136</v>
      </c>
      <c r="D188" s="58" t="s">
        <v>74</v>
      </c>
      <c r="E188" s="63">
        <v>11680</v>
      </c>
      <c r="F188" s="64">
        <v>12480</v>
      </c>
      <c r="G188" s="64">
        <v>17120</v>
      </c>
      <c r="H188" s="64">
        <v>17120</v>
      </c>
      <c r="I188" s="64">
        <v>17120</v>
      </c>
      <c r="J188" s="142"/>
      <c r="K188" s="142"/>
      <c r="L188" s="142"/>
      <c r="M188" s="145"/>
      <c r="N188" s="145"/>
    </row>
    <row r="189" spans="1:14" ht="63" x14ac:dyDescent="0.25">
      <c r="A189" s="147"/>
      <c r="B189" s="82" t="s">
        <v>137</v>
      </c>
      <c r="C189" s="59" t="s">
        <v>134</v>
      </c>
      <c r="D189" s="59" t="s">
        <v>41</v>
      </c>
      <c r="E189" s="63"/>
      <c r="F189" s="64"/>
      <c r="G189" s="64"/>
      <c r="H189" s="64"/>
      <c r="I189" s="64"/>
      <c r="J189" s="142"/>
      <c r="K189" s="142"/>
      <c r="L189" s="142"/>
      <c r="M189" s="145"/>
      <c r="N189" s="145"/>
    </row>
    <row r="190" spans="1:14" ht="63" x14ac:dyDescent="0.25">
      <c r="A190" s="147"/>
      <c r="B190" s="82" t="s">
        <v>138</v>
      </c>
      <c r="C190" s="59" t="s">
        <v>134</v>
      </c>
      <c r="D190" s="59" t="s">
        <v>41</v>
      </c>
      <c r="E190" s="63"/>
      <c r="F190" s="64"/>
      <c r="G190" s="64"/>
      <c r="H190" s="64"/>
      <c r="I190" s="64"/>
      <c r="J190" s="142"/>
      <c r="K190" s="142"/>
      <c r="L190" s="142"/>
      <c r="M190" s="145"/>
      <c r="N190" s="145"/>
    </row>
    <row r="191" spans="1:14" ht="63" x14ac:dyDescent="0.25">
      <c r="A191" s="137"/>
      <c r="B191" s="82" t="s">
        <v>79</v>
      </c>
      <c r="C191" s="59" t="s">
        <v>134</v>
      </c>
      <c r="D191" s="59" t="s">
        <v>41</v>
      </c>
      <c r="E191" s="63"/>
      <c r="F191" s="64"/>
      <c r="G191" s="64"/>
      <c r="H191" s="64"/>
      <c r="I191" s="64"/>
      <c r="J191" s="143"/>
      <c r="K191" s="143"/>
      <c r="L191" s="143"/>
      <c r="M191" s="146"/>
      <c r="N191" s="146"/>
    </row>
    <row r="192" spans="1:14" ht="15.75" customHeight="1" x14ac:dyDescent="0.25">
      <c r="A192" s="136" t="s">
        <v>163</v>
      </c>
      <c r="B192" s="148" t="s">
        <v>70</v>
      </c>
      <c r="C192" s="59" t="s">
        <v>134</v>
      </c>
      <c r="D192" s="59" t="s">
        <v>41</v>
      </c>
      <c r="E192" s="72"/>
      <c r="F192" s="64"/>
      <c r="G192" s="64"/>
      <c r="H192" s="64"/>
      <c r="I192" s="64"/>
      <c r="J192" s="141">
        <v>16623422.57</v>
      </c>
      <c r="K192" s="141">
        <v>16499400</v>
      </c>
      <c r="L192" s="141">
        <f>20902100-19</f>
        <v>20902081</v>
      </c>
      <c r="M192" s="144">
        <f>L192*0.8747+784629.29</f>
        <v>19067679.5407</v>
      </c>
      <c r="N192" s="144">
        <f>M192+1115411.61+30.31</f>
        <v>20183121.460699998</v>
      </c>
    </row>
    <row r="193" spans="1:25" ht="31.5" x14ac:dyDescent="0.25">
      <c r="A193" s="147"/>
      <c r="B193" s="149"/>
      <c r="C193" s="59" t="s">
        <v>136</v>
      </c>
      <c r="D193" s="58" t="s">
        <v>74</v>
      </c>
      <c r="E193" s="63"/>
      <c r="F193" s="64"/>
      <c r="G193" s="64"/>
      <c r="H193" s="64"/>
      <c r="I193" s="64"/>
      <c r="J193" s="142"/>
      <c r="K193" s="142"/>
      <c r="L193" s="142"/>
      <c r="M193" s="145"/>
      <c r="N193" s="145"/>
    </row>
    <row r="194" spans="1:25" ht="31.5" x14ac:dyDescent="0.25">
      <c r="A194" s="147"/>
      <c r="B194" s="149"/>
      <c r="C194" s="59" t="s">
        <v>134</v>
      </c>
      <c r="D194" s="59" t="s">
        <v>41</v>
      </c>
      <c r="E194" s="63">
        <v>191</v>
      </c>
      <c r="F194" s="64">
        <v>215</v>
      </c>
      <c r="G194" s="64">
        <v>215</v>
      </c>
      <c r="H194" s="64">
        <v>215</v>
      </c>
      <c r="I194" s="64">
        <v>215</v>
      </c>
      <c r="J194" s="142"/>
      <c r="K194" s="142"/>
      <c r="L194" s="142"/>
      <c r="M194" s="145"/>
      <c r="N194" s="145"/>
    </row>
    <row r="195" spans="1:25" ht="31.5" x14ac:dyDescent="0.25">
      <c r="A195" s="147"/>
      <c r="B195" s="150"/>
      <c r="C195" s="59" t="s">
        <v>136</v>
      </c>
      <c r="D195" s="58" t="s">
        <v>74</v>
      </c>
      <c r="E195" s="63">
        <v>15742</v>
      </c>
      <c r="F195" s="64">
        <v>34400</v>
      </c>
      <c r="G195" s="64">
        <v>34400</v>
      </c>
      <c r="H195" s="64">
        <v>34400</v>
      </c>
      <c r="I195" s="64">
        <v>34400</v>
      </c>
      <c r="J195" s="142"/>
      <c r="K195" s="142"/>
      <c r="L195" s="142"/>
      <c r="M195" s="145"/>
      <c r="N195" s="145"/>
    </row>
    <row r="196" spans="1:25" ht="63" x14ac:dyDescent="0.25">
      <c r="A196" s="147"/>
      <c r="B196" s="82" t="s">
        <v>137</v>
      </c>
      <c r="C196" s="59" t="s">
        <v>134</v>
      </c>
      <c r="D196" s="59" t="s">
        <v>41</v>
      </c>
      <c r="E196" s="63"/>
      <c r="F196" s="64"/>
      <c r="G196" s="64"/>
      <c r="H196" s="64"/>
      <c r="I196" s="64"/>
      <c r="J196" s="142"/>
      <c r="K196" s="142"/>
      <c r="L196" s="142"/>
      <c r="M196" s="145"/>
      <c r="N196" s="145"/>
    </row>
    <row r="197" spans="1:25" ht="63" x14ac:dyDescent="0.25">
      <c r="A197" s="147"/>
      <c r="B197" s="82" t="s">
        <v>138</v>
      </c>
      <c r="C197" s="59" t="s">
        <v>134</v>
      </c>
      <c r="D197" s="59" t="s">
        <v>41</v>
      </c>
      <c r="E197" s="63"/>
      <c r="F197" s="64"/>
      <c r="G197" s="64"/>
      <c r="H197" s="64"/>
      <c r="I197" s="64"/>
      <c r="J197" s="142"/>
      <c r="K197" s="142"/>
      <c r="L197" s="142"/>
      <c r="M197" s="145"/>
      <c r="N197" s="145"/>
    </row>
    <row r="198" spans="1:25" ht="63" x14ac:dyDescent="0.25">
      <c r="A198" s="137"/>
      <c r="B198" s="82" t="s">
        <v>79</v>
      </c>
      <c r="C198" s="59" t="s">
        <v>134</v>
      </c>
      <c r="D198" s="59" t="s">
        <v>41</v>
      </c>
      <c r="E198" s="63"/>
      <c r="F198" s="64"/>
      <c r="G198" s="64"/>
      <c r="H198" s="64"/>
      <c r="I198" s="64"/>
      <c r="J198" s="143"/>
      <c r="K198" s="143"/>
      <c r="L198" s="143"/>
      <c r="M198" s="146"/>
      <c r="N198" s="146"/>
    </row>
    <row r="199" spans="1:25" ht="15.75" customHeight="1" x14ac:dyDescent="0.25">
      <c r="A199" s="136" t="s">
        <v>164</v>
      </c>
      <c r="B199" s="148" t="s">
        <v>70</v>
      </c>
      <c r="C199" s="59" t="s">
        <v>134</v>
      </c>
      <c r="D199" s="59" t="s">
        <v>41</v>
      </c>
      <c r="E199" s="72">
        <v>30</v>
      </c>
      <c r="F199" s="64">
        <v>20</v>
      </c>
      <c r="G199" s="64"/>
      <c r="H199" s="64"/>
      <c r="I199" s="64"/>
      <c r="J199" s="141">
        <v>14039214.98</v>
      </c>
      <c r="K199" s="141">
        <v>14214200</v>
      </c>
      <c r="L199" s="141">
        <v>18277100</v>
      </c>
      <c r="M199" s="144">
        <f>L199*0.8747+784629.29-0.08</f>
        <v>16771608.58</v>
      </c>
      <c r="N199" s="144">
        <f>M199+1115411.61</f>
        <v>17887020.190000001</v>
      </c>
    </row>
    <row r="200" spans="1:25" ht="31.5" x14ac:dyDescent="0.25">
      <c r="A200" s="147"/>
      <c r="B200" s="149"/>
      <c r="C200" s="59" t="s">
        <v>136</v>
      </c>
      <c r="D200" s="58" t="s">
        <v>74</v>
      </c>
      <c r="E200" s="63">
        <v>2420</v>
      </c>
      <c r="F200" s="64">
        <v>3200</v>
      </c>
      <c r="G200" s="64"/>
      <c r="H200" s="64"/>
      <c r="I200" s="64"/>
      <c r="J200" s="142"/>
      <c r="K200" s="142"/>
      <c r="L200" s="142"/>
      <c r="M200" s="145"/>
      <c r="N200" s="145"/>
    </row>
    <row r="201" spans="1:25" ht="31.5" x14ac:dyDescent="0.25">
      <c r="A201" s="147"/>
      <c r="B201" s="149"/>
      <c r="C201" s="59" t="s">
        <v>134</v>
      </c>
      <c r="D201" s="59" t="s">
        <v>41</v>
      </c>
      <c r="E201" s="63">
        <v>202</v>
      </c>
      <c r="F201" s="64">
        <v>200</v>
      </c>
      <c r="G201" s="64">
        <v>257</v>
      </c>
      <c r="H201" s="64">
        <v>257</v>
      </c>
      <c r="I201" s="64">
        <v>257</v>
      </c>
      <c r="J201" s="142"/>
      <c r="K201" s="142"/>
      <c r="L201" s="142"/>
      <c r="M201" s="145"/>
      <c r="N201" s="145"/>
    </row>
    <row r="202" spans="1:25" ht="31.5" x14ac:dyDescent="0.25">
      <c r="A202" s="147"/>
      <c r="B202" s="150"/>
      <c r="C202" s="59" t="s">
        <v>136</v>
      </c>
      <c r="D202" s="58" t="s">
        <v>74</v>
      </c>
      <c r="E202" s="63">
        <v>15742</v>
      </c>
      <c r="F202" s="64">
        <v>32000</v>
      </c>
      <c r="G202" s="64">
        <v>41120</v>
      </c>
      <c r="H202" s="64">
        <v>41120</v>
      </c>
      <c r="I202" s="64">
        <v>41120</v>
      </c>
      <c r="J202" s="142"/>
      <c r="K202" s="142"/>
      <c r="L202" s="142"/>
      <c r="M202" s="145"/>
      <c r="N202" s="145"/>
    </row>
    <row r="203" spans="1:25" ht="63" x14ac:dyDescent="0.25">
      <c r="A203" s="147"/>
      <c r="B203" s="82" t="s">
        <v>137</v>
      </c>
      <c r="C203" s="59" t="s">
        <v>134</v>
      </c>
      <c r="D203" s="59" t="s">
        <v>41</v>
      </c>
      <c r="E203" s="63"/>
      <c r="F203" s="64"/>
      <c r="G203" s="64"/>
      <c r="H203" s="64"/>
      <c r="I203" s="64"/>
      <c r="J203" s="142"/>
      <c r="K203" s="142"/>
      <c r="L203" s="142"/>
      <c r="M203" s="145"/>
      <c r="N203" s="145"/>
    </row>
    <row r="204" spans="1:25" ht="63" x14ac:dyDescent="0.25">
      <c r="A204" s="147"/>
      <c r="B204" s="82" t="s">
        <v>138</v>
      </c>
      <c r="C204" s="59" t="s">
        <v>134</v>
      </c>
      <c r="D204" s="59" t="s">
        <v>41</v>
      </c>
      <c r="E204" s="63"/>
      <c r="F204" s="64"/>
      <c r="G204" s="64"/>
      <c r="H204" s="64"/>
      <c r="I204" s="64"/>
      <c r="J204" s="142"/>
      <c r="K204" s="142"/>
      <c r="L204" s="142"/>
      <c r="M204" s="145"/>
      <c r="N204" s="145"/>
    </row>
    <row r="205" spans="1:25" ht="63" x14ac:dyDescent="0.25">
      <c r="A205" s="137"/>
      <c r="B205" s="82" t="s">
        <v>79</v>
      </c>
      <c r="C205" s="59" t="s">
        <v>134</v>
      </c>
      <c r="D205" s="59" t="s">
        <v>41</v>
      </c>
      <c r="E205" s="63"/>
      <c r="F205" s="64"/>
      <c r="G205" s="64"/>
      <c r="H205" s="64"/>
      <c r="I205" s="64"/>
      <c r="J205" s="143"/>
      <c r="K205" s="143"/>
      <c r="L205" s="143"/>
      <c r="M205" s="146"/>
      <c r="N205" s="146"/>
    </row>
    <row r="206" spans="1:25" ht="66" customHeight="1" x14ac:dyDescent="0.25">
      <c r="A206" s="59" t="s">
        <v>165</v>
      </c>
      <c r="B206" s="82" t="s">
        <v>167</v>
      </c>
      <c r="C206" s="59" t="s">
        <v>168</v>
      </c>
      <c r="D206" s="59" t="s">
        <v>169</v>
      </c>
      <c r="E206" s="72">
        <v>15252</v>
      </c>
      <c r="F206" s="79">
        <v>152</v>
      </c>
      <c r="G206" s="79">
        <v>320</v>
      </c>
      <c r="H206" s="79">
        <v>320</v>
      </c>
      <c r="I206" s="79">
        <v>320</v>
      </c>
      <c r="J206" s="80">
        <v>5715960</v>
      </c>
      <c r="K206" s="80">
        <v>5885300</v>
      </c>
      <c r="L206" s="80">
        <v>6693300</v>
      </c>
      <c r="M206" s="81">
        <v>6377818</v>
      </c>
      <c r="N206" s="81">
        <v>6377818</v>
      </c>
    </row>
    <row r="207" spans="1:25" ht="31.5" customHeight="1" x14ac:dyDescent="0.25">
      <c r="A207" s="170" t="s">
        <v>203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2"/>
    </row>
    <row r="208" spans="1:25" ht="34.5" customHeight="1" x14ac:dyDescent="0.25">
      <c r="A208" s="58"/>
      <c r="B208" s="61"/>
      <c r="C208" s="58"/>
      <c r="D208" s="58"/>
      <c r="E208" s="84">
        <f>E212+E216+E220+E221+E222+E223+E224+E225+E226+E227+E228</f>
        <v>397701.5</v>
      </c>
      <c r="F208" s="84">
        <f t="shared" ref="F208:N208" si="1">F212+F216+F220+F221+F222+F223+F224+F225+F226+F227+F228</f>
        <v>607268</v>
      </c>
      <c r="G208" s="84">
        <f t="shared" si="1"/>
        <v>611368</v>
      </c>
      <c r="H208" s="84">
        <f t="shared" si="1"/>
        <v>615568</v>
      </c>
      <c r="I208" s="84">
        <f t="shared" si="1"/>
        <v>615568</v>
      </c>
      <c r="J208" s="84">
        <f t="shared" si="1"/>
        <v>108457455.45999999</v>
      </c>
      <c r="K208" s="84">
        <f t="shared" si="1"/>
        <v>124251032.48999999</v>
      </c>
      <c r="L208" s="84">
        <f>L212+L216+L220+L221+L222+L223+L224+L225+L226+L227+L228</f>
        <v>127767463.78999999</v>
      </c>
      <c r="M208" s="84">
        <f t="shared" si="1"/>
        <v>115847935.78999999</v>
      </c>
      <c r="N208" s="84">
        <f t="shared" si="1"/>
        <v>119744332.78999999</v>
      </c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1:19" ht="63" x14ac:dyDescent="0.25">
      <c r="A209" s="58" t="s">
        <v>172</v>
      </c>
      <c r="B209" s="61" t="s">
        <v>173</v>
      </c>
      <c r="C209" s="58" t="s">
        <v>174</v>
      </c>
      <c r="D209" s="58" t="s">
        <v>175</v>
      </c>
      <c r="E209" s="63">
        <v>54794.5</v>
      </c>
      <c r="F209" s="63">
        <v>45936</v>
      </c>
      <c r="G209" s="63">
        <v>45936</v>
      </c>
      <c r="H209" s="63">
        <v>45936</v>
      </c>
      <c r="I209" s="63">
        <v>45936</v>
      </c>
      <c r="J209" s="63">
        <v>4711476.7</v>
      </c>
      <c r="K209" s="63">
        <v>5609377</v>
      </c>
      <c r="L209" s="63">
        <v>6487941</v>
      </c>
      <c r="M209" s="63">
        <v>5916904</v>
      </c>
      <c r="N209" s="63">
        <v>6090940</v>
      </c>
      <c r="Q209" s="78"/>
      <c r="R209" s="78"/>
      <c r="S209" s="78"/>
    </row>
    <row r="210" spans="1:19" ht="63" x14ac:dyDescent="0.25">
      <c r="A210" s="58"/>
      <c r="B210" s="61" t="s">
        <v>176</v>
      </c>
      <c r="C210" s="58" t="s">
        <v>174</v>
      </c>
      <c r="D210" s="58" t="s">
        <v>175</v>
      </c>
      <c r="E210" s="63">
        <v>15105.5</v>
      </c>
      <c r="F210" s="63">
        <v>10495</v>
      </c>
      <c r="G210" s="63">
        <v>10495</v>
      </c>
      <c r="H210" s="63">
        <v>10495</v>
      </c>
      <c r="I210" s="63">
        <v>10495</v>
      </c>
      <c r="J210" s="63">
        <v>1134027.8899999999</v>
      </c>
      <c r="K210" s="63">
        <v>2121410</v>
      </c>
      <c r="L210" s="63">
        <v>2395951</v>
      </c>
      <c r="M210" s="63">
        <v>2188444</v>
      </c>
      <c r="N210" s="63">
        <v>2252813</v>
      </c>
    </row>
    <row r="211" spans="1:19" ht="31.5" x14ac:dyDescent="0.25">
      <c r="A211" s="58"/>
      <c r="B211" s="61" t="s">
        <v>82</v>
      </c>
      <c r="C211" s="58" t="s">
        <v>174</v>
      </c>
      <c r="D211" s="58" t="s">
        <v>175</v>
      </c>
      <c r="E211" s="64">
        <v>3200</v>
      </c>
      <c r="F211" s="64">
        <v>0</v>
      </c>
      <c r="G211" s="64">
        <v>0</v>
      </c>
      <c r="H211" s="64">
        <v>0</v>
      </c>
      <c r="I211" s="64">
        <v>0</v>
      </c>
      <c r="J211" s="64">
        <v>42572.65</v>
      </c>
      <c r="K211" s="64">
        <v>0</v>
      </c>
      <c r="L211" s="64">
        <v>0</v>
      </c>
      <c r="M211" s="64">
        <v>0</v>
      </c>
      <c r="N211" s="64">
        <v>0</v>
      </c>
    </row>
    <row r="212" spans="1:19" ht="15.75" x14ac:dyDescent="0.25">
      <c r="A212" s="58"/>
      <c r="B212" s="61"/>
      <c r="C212" s="58"/>
      <c r="D212" s="60"/>
      <c r="E212" s="64">
        <v>73100</v>
      </c>
      <c r="F212" s="64">
        <v>56431</v>
      </c>
      <c r="G212" s="64">
        <v>56431</v>
      </c>
      <c r="H212" s="64">
        <v>56431</v>
      </c>
      <c r="I212" s="64">
        <v>56431</v>
      </c>
      <c r="J212" s="64">
        <v>5888077.2400000002</v>
      </c>
      <c r="K212" s="64">
        <v>7730787</v>
      </c>
      <c r="L212" s="64">
        <v>8883892</v>
      </c>
      <c r="M212" s="64">
        <v>8105348</v>
      </c>
      <c r="N212" s="64">
        <v>8343753</v>
      </c>
    </row>
    <row r="213" spans="1:19" ht="63" x14ac:dyDescent="0.25">
      <c r="A213" s="58" t="s">
        <v>177</v>
      </c>
      <c r="B213" s="61" t="s">
        <v>173</v>
      </c>
      <c r="C213" s="58" t="s">
        <v>174</v>
      </c>
      <c r="D213" s="66" t="s">
        <v>175</v>
      </c>
      <c r="E213" s="63">
        <v>42519</v>
      </c>
      <c r="F213" s="67">
        <v>56112</v>
      </c>
      <c r="G213" s="67">
        <v>56112</v>
      </c>
      <c r="H213" s="67">
        <v>56112</v>
      </c>
      <c r="I213" s="67">
        <v>56112</v>
      </c>
      <c r="J213" s="63">
        <v>11813988.52</v>
      </c>
      <c r="K213" s="63">
        <v>14057476</v>
      </c>
      <c r="L213" s="63">
        <f>15700442-5000</f>
        <v>15695442</v>
      </c>
      <c r="M213" s="63">
        <v>14468045</v>
      </c>
      <c r="N213" s="63">
        <v>14893600</v>
      </c>
    </row>
    <row r="214" spans="1:19" ht="63" x14ac:dyDescent="0.25">
      <c r="A214" s="58"/>
      <c r="B214" s="61" t="s">
        <v>176</v>
      </c>
      <c r="C214" s="58" t="s">
        <v>174</v>
      </c>
      <c r="D214" s="66" t="s">
        <v>175</v>
      </c>
      <c r="E214" s="63">
        <v>17220</v>
      </c>
      <c r="F214" s="63">
        <v>20856</v>
      </c>
      <c r="G214" s="63">
        <v>20856</v>
      </c>
      <c r="H214" s="63">
        <v>20856</v>
      </c>
      <c r="I214" s="63">
        <v>20856</v>
      </c>
      <c r="J214" s="63">
        <v>3812980.42</v>
      </c>
      <c r="K214" s="63">
        <v>4355690</v>
      </c>
      <c r="L214" s="67">
        <v>4685262</v>
      </c>
      <c r="M214" s="67">
        <v>4321624</v>
      </c>
      <c r="N214" s="67">
        <v>4448738</v>
      </c>
    </row>
    <row r="215" spans="1:19" ht="31.5" x14ac:dyDescent="0.25">
      <c r="A215" s="58"/>
      <c r="B215" s="61" t="s">
        <v>82</v>
      </c>
      <c r="C215" s="58" t="s">
        <v>174</v>
      </c>
      <c r="D215" s="66" t="s">
        <v>175</v>
      </c>
      <c r="E215" s="63">
        <v>8400</v>
      </c>
      <c r="F215" s="63">
        <v>0</v>
      </c>
      <c r="G215" s="63">
        <v>0</v>
      </c>
      <c r="H215" s="63">
        <v>0</v>
      </c>
      <c r="I215" s="63">
        <v>0</v>
      </c>
      <c r="J215" s="63">
        <v>74138.289999999994</v>
      </c>
      <c r="K215" s="63">
        <v>0</v>
      </c>
      <c r="L215" s="63">
        <v>0</v>
      </c>
      <c r="M215" s="63">
        <v>0</v>
      </c>
      <c r="N215" s="63">
        <v>0</v>
      </c>
    </row>
    <row r="216" spans="1:19" ht="15.75" x14ac:dyDescent="0.25">
      <c r="A216" s="58"/>
      <c r="B216" s="68"/>
      <c r="C216" s="69"/>
      <c r="D216" s="69"/>
      <c r="E216" s="64">
        <v>68139</v>
      </c>
      <c r="F216" s="64">
        <v>76968</v>
      </c>
      <c r="G216" s="64">
        <v>76968</v>
      </c>
      <c r="H216" s="64">
        <v>76968</v>
      </c>
      <c r="I216" s="64">
        <v>76968</v>
      </c>
      <c r="J216" s="64">
        <v>15701107.229999999</v>
      </c>
      <c r="K216" s="64">
        <v>18413166</v>
      </c>
      <c r="L216" s="64">
        <f>L213+L214+L215</f>
        <v>20380704</v>
      </c>
      <c r="M216" s="64">
        <v>18789669</v>
      </c>
      <c r="N216" s="64">
        <v>19342338</v>
      </c>
    </row>
    <row r="217" spans="1:19" ht="63" x14ac:dyDescent="0.25">
      <c r="A217" s="58" t="s">
        <v>178</v>
      </c>
      <c r="B217" s="61" t="s">
        <v>173</v>
      </c>
      <c r="C217" s="58" t="s">
        <v>174</v>
      </c>
      <c r="D217" s="66" t="s">
        <v>175</v>
      </c>
      <c r="E217" s="63">
        <v>45533.5</v>
      </c>
      <c r="F217" s="63">
        <v>60201</v>
      </c>
      <c r="G217" s="63">
        <v>60201</v>
      </c>
      <c r="H217" s="63">
        <v>60201</v>
      </c>
      <c r="I217" s="63">
        <v>60201</v>
      </c>
      <c r="J217" s="63">
        <v>4298865.7699999996</v>
      </c>
      <c r="K217" s="63">
        <v>5420491</v>
      </c>
      <c r="L217" s="63">
        <v>6167167</v>
      </c>
      <c r="M217" s="63">
        <v>5769534</v>
      </c>
      <c r="N217" s="63">
        <v>5939235</v>
      </c>
    </row>
    <row r="218" spans="1:19" ht="63" x14ac:dyDescent="0.25">
      <c r="A218" s="58"/>
      <c r="B218" s="61" t="s">
        <v>176</v>
      </c>
      <c r="C218" s="58" t="s">
        <v>174</v>
      </c>
      <c r="D218" s="66" t="s">
        <v>175</v>
      </c>
      <c r="E218" s="63">
        <v>20803</v>
      </c>
      <c r="F218" s="63">
        <v>25704</v>
      </c>
      <c r="G218" s="63">
        <v>25704</v>
      </c>
      <c r="H218" s="63">
        <v>25704</v>
      </c>
      <c r="I218" s="63">
        <v>25704</v>
      </c>
      <c r="J218" s="63">
        <v>3377680.25</v>
      </c>
      <c r="K218" s="63">
        <v>4012608</v>
      </c>
      <c r="L218" s="63">
        <v>4458638</v>
      </c>
      <c r="M218" s="63">
        <v>4177938</v>
      </c>
      <c r="N218" s="63">
        <v>4300826</v>
      </c>
    </row>
    <row r="219" spans="1:19" ht="31.5" x14ac:dyDescent="0.25">
      <c r="A219" s="58"/>
      <c r="B219" s="61" t="s">
        <v>82</v>
      </c>
      <c r="C219" s="58" t="s">
        <v>174</v>
      </c>
      <c r="D219" s="66" t="s">
        <v>175</v>
      </c>
      <c r="E219" s="63">
        <v>6000</v>
      </c>
      <c r="F219" s="63">
        <v>0</v>
      </c>
      <c r="G219" s="63">
        <v>0</v>
      </c>
      <c r="H219" s="63">
        <v>0</v>
      </c>
      <c r="I219" s="63">
        <v>0</v>
      </c>
      <c r="J219" s="63">
        <v>50953.37</v>
      </c>
      <c r="K219" s="63">
        <v>0</v>
      </c>
      <c r="L219" s="63">
        <v>0</v>
      </c>
      <c r="M219" s="63">
        <v>0</v>
      </c>
      <c r="N219" s="63">
        <v>0</v>
      </c>
    </row>
    <row r="220" spans="1:19" ht="24.75" customHeight="1" x14ac:dyDescent="0.25">
      <c r="A220" s="58"/>
      <c r="B220" s="68"/>
      <c r="C220" s="69"/>
      <c r="D220" s="69"/>
      <c r="E220" s="64">
        <v>72336.5</v>
      </c>
      <c r="F220" s="64">
        <v>85905</v>
      </c>
      <c r="G220" s="64">
        <v>85905</v>
      </c>
      <c r="H220" s="64">
        <v>85905</v>
      </c>
      <c r="I220" s="64">
        <v>85905</v>
      </c>
      <c r="J220" s="64">
        <v>7727499.3899999997</v>
      </c>
      <c r="K220" s="64">
        <v>9433099</v>
      </c>
      <c r="L220" s="64">
        <v>10625805</v>
      </c>
      <c r="M220" s="64">
        <v>9947472</v>
      </c>
      <c r="N220" s="64">
        <v>10240061</v>
      </c>
    </row>
    <row r="221" spans="1:19" ht="47.25" x14ac:dyDescent="0.25">
      <c r="A221" s="58" t="s">
        <v>179</v>
      </c>
      <c r="B221" s="70" t="s">
        <v>180</v>
      </c>
      <c r="C221" s="58" t="s">
        <v>181</v>
      </c>
      <c r="D221" s="66" t="s">
        <v>41</v>
      </c>
      <c r="E221" s="63">
        <v>3100</v>
      </c>
      <c r="F221" s="63">
        <v>5700</v>
      </c>
      <c r="G221" s="63">
        <v>5800</v>
      </c>
      <c r="H221" s="63">
        <v>6000</v>
      </c>
      <c r="I221" s="63">
        <v>6000</v>
      </c>
      <c r="J221" s="63">
        <v>2727435.66</v>
      </c>
      <c r="K221" s="63">
        <v>3217011.37</v>
      </c>
      <c r="L221" s="63">
        <v>3397502</v>
      </c>
      <c r="M221" s="63">
        <v>1969974</v>
      </c>
      <c r="N221" s="63">
        <v>2458744</v>
      </c>
    </row>
    <row r="222" spans="1:19" ht="78.75" x14ac:dyDescent="0.25">
      <c r="A222" s="58" t="s">
        <v>182</v>
      </c>
      <c r="B222" s="70" t="s">
        <v>183</v>
      </c>
      <c r="C222" s="58" t="s">
        <v>184</v>
      </c>
      <c r="D222" s="66" t="s">
        <v>25</v>
      </c>
      <c r="E222" s="63">
        <v>104628</v>
      </c>
      <c r="F222" s="63">
        <v>146000</v>
      </c>
      <c r="G222" s="63">
        <v>150000</v>
      </c>
      <c r="H222" s="63">
        <v>154000</v>
      </c>
      <c r="I222" s="63">
        <v>154000</v>
      </c>
      <c r="J222" s="63">
        <v>12783387.43</v>
      </c>
      <c r="K222" s="63">
        <v>13070216</v>
      </c>
      <c r="L222" s="63">
        <v>14091327</v>
      </c>
      <c r="M222" s="63">
        <v>11741636</v>
      </c>
      <c r="N222" s="63">
        <v>12649607</v>
      </c>
    </row>
    <row r="223" spans="1:19" ht="47.25" customHeight="1" x14ac:dyDescent="0.25">
      <c r="A223" s="136" t="str">
        <f>[1]Лист1!A22</f>
        <v>МБУК "ЦКД Брянского района"</v>
      </c>
      <c r="B223" s="129" t="str">
        <f>[1]Лист1!B22</f>
        <v>Организация деятельности клубных формирований и формирований самодеятельного народного творчества</v>
      </c>
      <c r="C223" s="58" t="str">
        <f>[1]Лист1!C22</f>
        <v>число участников клубных формирований</v>
      </c>
      <c r="D223" s="66" t="str">
        <f>[1]Лист1!D22</f>
        <v>человек</v>
      </c>
      <c r="E223" s="63">
        <f>[1]Лист1!E22</f>
        <v>2294</v>
      </c>
      <c r="F223" s="67">
        <f>[1]Лист1!F22</f>
        <v>2294</v>
      </c>
      <c r="G223" s="67">
        <f>[1]Лист1!G22</f>
        <v>2294</v>
      </c>
      <c r="H223" s="67">
        <f>[1]Лист1!H22</f>
        <v>2294</v>
      </c>
      <c r="I223" s="67">
        <f>[1]Лист1!I22</f>
        <v>2294</v>
      </c>
      <c r="J223" s="126">
        <v>42145437.560000002</v>
      </c>
      <c r="K223" s="126">
        <v>46823033.789999999</v>
      </c>
      <c r="L223" s="126">
        <v>44409845.789999999</v>
      </c>
      <c r="M223" s="126">
        <v>42142122.789999999</v>
      </c>
      <c r="N223" s="126">
        <v>42925150.789999999</v>
      </c>
    </row>
    <row r="224" spans="1:19" ht="47.25" x14ac:dyDescent="0.25">
      <c r="A224" s="137"/>
      <c r="B224" s="130"/>
      <c r="C224" s="58" t="str">
        <f>[1]Лист1!C23</f>
        <v>количество участников мероприятий</v>
      </c>
      <c r="D224" s="66" t="str">
        <f>[1]Лист1!D23</f>
        <v>человек</v>
      </c>
      <c r="E224" s="63">
        <f>[1]Лист1!E23</f>
        <v>73651</v>
      </c>
      <c r="F224" s="63">
        <f>[1]Лист1!F23</f>
        <v>233500</v>
      </c>
      <c r="G224" s="63">
        <f>[1]Лист1!G23</f>
        <v>233500</v>
      </c>
      <c r="H224" s="63">
        <f>[1]Лист1!H23</f>
        <v>233500</v>
      </c>
      <c r="I224" s="63">
        <f>[1]Лист1!I23</f>
        <v>233500</v>
      </c>
      <c r="J224" s="128"/>
      <c r="K224" s="128"/>
      <c r="L224" s="128"/>
      <c r="M224" s="128"/>
      <c r="N224" s="128"/>
    </row>
    <row r="225" spans="1:14" ht="31.5" customHeight="1" x14ac:dyDescent="0.25">
      <c r="A225" s="58" t="s">
        <v>185</v>
      </c>
      <c r="B225" s="70" t="s">
        <v>186</v>
      </c>
      <c r="C225" s="58" t="s">
        <v>187</v>
      </c>
      <c r="D225" s="66" t="s">
        <v>100</v>
      </c>
      <c r="E225" s="63">
        <v>20</v>
      </c>
      <c r="F225" s="63">
        <v>20</v>
      </c>
      <c r="G225" s="63">
        <v>20</v>
      </c>
      <c r="H225" s="63">
        <v>20</v>
      </c>
      <c r="I225" s="63">
        <v>20</v>
      </c>
      <c r="J225" s="63">
        <v>6779103.5899999999</v>
      </c>
      <c r="K225" s="63">
        <v>6556958</v>
      </c>
      <c r="L225" s="63">
        <v>7606569</v>
      </c>
      <c r="M225" s="63">
        <v>6059921</v>
      </c>
      <c r="N225" s="63">
        <v>6692886</v>
      </c>
    </row>
    <row r="226" spans="1:14" ht="63" x14ac:dyDescent="0.25">
      <c r="A226" s="58" t="s">
        <v>188</v>
      </c>
      <c r="B226" s="70" t="s">
        <v>186</v>
      </c>
      <c r="C226" s="58" t="s">
        <v>187</v>
      </c>
      <c r="D226" s="66" t="s">
        <v>100</v>
      </c>
      <c r="E226" s="63">
        <v>25</v>
      </c>
      <c r="F226" s="63">
        <v>25</v>
      </c>
      <c r="G226" s="63">
        <v>25</v>
      </c>
      <c r="H226" s="63">
        <v>25</v>
      </c>
      <c r="I226" s="63">
        <v>25</v>
      </c>
      <c r="J226" s="63">
        <v>7851507.5999999996</v>
      </c>
      <c r="K226" s="63">
        <v>10306121.33</v>
      </c>
      <c r="L226" s="63">
        <v>9131127</v>
      </c>
      <c r="M226" s="63">
        <v>8316297</v>
      </c>
      <c r="N226" s="63">
        <v>8316297</v>
      </c>
    </row>
    <row r="227" spans="1:14" ht="94.5" customHeight="1" x14ac:dyDescent="0.25">
      <c r="A227" s="136" t="str">
        <f>[1]Лист1!A26</f>
        <v>МБУ "Спортивная школа Брянского района"</v>
      </c>
      <c r="B227" s="70" t="s">
        <v>189</v>
      </c>
      <c r="C227" s="58" t="s">
        <v>190</v>
      </c>
      <c r="D227" s="66" t="s">
        <v>41</v>
      </c>
      <c r="E227" s="63">
        <v>13</v>
      </c>
      <c r="F227" s="63">
        <v>77</v>
      </c>
      <c r="G227" s="63">
        <v>77</v>
      </c>
      <c r="H227" s="63">
        <v>77</v>
      </c>
      <c r="I227" s="63">
        <v>77</v>
      </c>
      <c r="J227" s="63">
        <v>411233.99</v>
      </c>
      <c r="K227" s="63">
        <v>1914141</v>
      </c>
      <c r="L227" s="63">
        <v>1660625</v>
      </c>
      <c r="M227" s="63">
        <v>1579589</v>
      </c>
      <c r="N227" s="63">
        <v>1579589</v>
      </c>
    </row>
    <row r="228" spans="1:14" ht="94.5" customHeight="1" x14ac:dyDescent="0.25">
      <c r="A228" s="137"/>
      <c r="B228" s="70" t="s">
        <v>191</v>
      </c>
      <c r="C228" s="58" t="s">
        <v>190</v>
      </c>
      <c r="D228" s="66" t="s">
        <v>41</v>
      </c>
      <c r="E228" s="63">
        <v>395</v>
      </c>
      <c r="F228" s="63">
        <v>348</v>
      </c>
      <c r="G228" s="63">
        <v>348</v>
      </c>
      <c r="H228" s="63">
        <v>348</v>
      </c>
      <c r="I228" s="63">
        <v>348</v>
      </c>
      <c r="J228" s="63">
        <v>6442665.7699999996</v>
      </c>
      <c r="K228" s="63">
        <v>6786499</v>
      </c>
      <c r="L228" s="63">
        <v>7580067</v>
      </c>
      <c r="M228" s="63">
        <v>7195907</v>
      </c>
      <c r="N228" s="63">
        <v>7195907</v>
      </c>
    </row>
    <row r="229" spans="1:14" ht="21.75" customHeight="1" x14ac:dyDescent="0.25">
      <c r="A229" s="60"/>
      <c r="B229" s="73"/>
      <c r="C229" s="60"/>
      <c r="D229" s="60"/>
      <c r="E229" s="64">
        <v>408</v>
      </c>
      <c r="F229" s="64">
        <v>425</v>
      </c>
      <c r="G229" s="64">
        <v>425</v>
      </c>
      <c r="H229" s="64">
        <v>425</v>
      </c>
      <c r="I229" s="64">
        <v>425</v>
      </c>
      <c r="J229" s="64">
        <v>6853899.7599999998</v>
      </c>
      <c r="K229" s="64">
        <v>8700640</v>
      </c>
      <c r="L229" s="64">
        <v>9240692</v>
      </c>
      <c r="M229" s="64">
        <v>8775496</v>
      </c>
      <c r="N229" s="64">
        <v>8775496</v>
      </c>
    </row>
    <row r="230" spans="1:14" ht="21.75" customHeight="1" x14ac:dyDescent="0.25">
      <c r="A230" s="138" t="s">
        <v>204</v>
      </c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40"/>
    </row>
    <row r="231" spans="1:14" ht="21.75" customHeight="1" x14ac:dyDescent="0.25">
      <c r="A231" s="85"/>
      <c r="B231" s="86"/>
      <c r="C231" s="87"/>
      <c r="D231" s="57"/>
      <c r="E231" s="65">
        <f>SUM(E232:E235)</f>
        <v>104873.4</v>
      </c>
      <c r="F231" s="65">
        <f t="shared" ref="F231:N231" si="2">SUM(F232:F235)</f>
        <v>105592.4</v>
      </c>
      <c r="G231" s="65">
        <f t="shared" si="2"/>
        <v>100665.4</v>
      </c>
      <c r="H231" s="65">
        <f t="shared" si="2"/>
        <v>101321.4</v>
      </c>
      <c r="I231" s="65">
        <f t="shared" si="2"/>
        <v>102002.4</v>
      </c>
      <c r="J231" s="65">
        <f t="shared" si="2"/>
        <v>34699985.839999996</v>
      </c>
      <c r="K231" s="65">
        <f t="shared" si="2"/>
        <v>40639579.870000005</v>
      </c>
      <c r="L231" s="65">
        <f t="shared" si="2"/>
        <v>33211905</v>
      </c>
      <c r="M231" s="65">
        <f t="shared" si="2"/>
        <v>24624085</v>
      </c>
      <c r="N231" s="65">
        <f t="shared" si="2"/>
        <v>33211905</v>
      </c>
    </row>
    <row r="232" spans="1:14" ht="63.75" customHeight="1" x14ac:dyDescent="0.25">
      <c r="A232" s="131" t="s">
        <v>192</v>
      </c>
      <c r="B232" s="134" t="s">
        <v>193</v>
      </c>
      <c r="C232" s="76" t="s">
        <v>194</v>
      </c>
      <c r="D232" s="77" t="s">
        <v>195</v>
      </c>
      <c r="E232" s="62">
        <v>4.4000000000000004</v>
      </c>
      <c r="F232" s="62">
        <v>4.4000000000000004</v>
      </c>
      <c r="G232" s="62">
        <v>4.4000000000000004</v>
      </c>
      <c r="H232" s="62">
        <v>4.4000000000000004</v>
      </c>
      <c r="I232" s="62">
        <v>4.4000000000000004</v>
      </c>
      <c r="J232" s="126">
        <v>24864671.469999999</v>
      </c>
      <c r="K232" s="126">
        <v>29320297.870000001</v>
      </c>
      <c r="L232" s="126">
        <v>22127735</v>
      </c>
      <c r="M232" s="126">
        <v>15720540</v>
      </c>
      <c r="N232" s="126">
        <v>22127735</v>
      </c>
    </row>
    <row r="233" spans="1:14" ht="42.75" customHeight="1" x14ac:dyDescent="0.25">
      <c r="A233" s="132"/>
      <c r="B233" s="135"/>
      <c r="C233" s="58" t="s">
        <v>196</v>
      </c>
      <c r="D233" s="58" t="s">
        <v>197</v>
      </c>
      <c r="E233" s="63">
        <v>1</v>
      </c>
      <c r="F233" s="63">
        <v>1</v>
      </c>
      <c r="G233" s="63">
        <v>1</v>
      </c>
      <c r="H233" s="63">
        <v>1</v>
      </c>
      <c r="I233" s="63">
        <v>1</v>
      </c>
      <c r="J233" s="127"/>
      <c r="K233" s="127"/>
      <c r="L233" s="127"/>
      <c r="M233" s="127"/>
      <c r="N233" s="127"/>
    </row>
    <row r="234" spans="1:14" ht="63" customHeight="1" x14ac:dyDescent="0.25">
      <c r="A234" s="133"/>
      <c r="B234" s="75" t="s">
        <v>198</v>
      </c>
      <c r="C234" s="58" t="s">
        <v>199</v>
      </c>
      <c r="D234" s="58" t="s">
        <v>197</v>
      </c>
      <c r="E234" s="63">
        <v>80000</v>
      </c>
      <c r="F234" s="63">
        <v>80000</v>
      </c>
      <c r="G234" s="63">
        <v>80000</v>
      </c>
      <c r="H234" s="63">
        <v>80000</v>
      </c>
      <c r="I234" s="63">
        <v>80000</v>
      </c>
      <c r="J234" s="128"/>
      <c r="K234" s="128"/>
      <c r="L234" s="128"/>
      <c r="M234" s="128"/>
      <c r="N234" s="128"/>
    </row>
    <row r="235" spans="1:14" ht="60.75" customHeight="1" x14ac:dyDescent="0.25">
      <c r="A235" s="58" t="s">
        <v>200</v>
      </c>
      <c r="B235" s="74" t="s">
        <v>201</v>
      </c>
      <c r="C235" s="56"/>
      <c r="D235" s="56" t="s">
        <v>100</v>
      </c>
      <c r="E235" s="63">
        <v>24868</v>
      </c>
      <c r="F235" s="63">
        <v>25587</v>
      </c>
      <c r="G235" s="63">
        <v>20660</v>
      </c>
      <c r="H235" s="63">
        <v>21316</v>
      </c>
      <c r="I235" s="63">
        <v>21997</v>
      </c>
      <c r="J235" s="63">
        <v>9835314.3699999992</v>
      </c>
      <c r="K235" s="63">
        <v>11319282</v>
      </c>
      <c r="L235" s="63">
        <v>11084170</v>
      </c>
      <c r="M235" s="63">
        <v>8903545</v>
      </c>
      <c r="N235" s="63">
        <v>11084170</v>
      </c>
    </row>
    <row r="236" spans="1:14" x14ac:dyDescent="0.25">
      <c r="A236" s="56"/>
      <c r="B236" s="74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</sheetData>
  <mergeCells count="231">
    <mergeCell ref="A8:N8"/>
    <mergeCell ref="A207:N207"/>
    <mergeCell ref="N17:N23"/>
    <mergeCell ref="M17:M23"/>
    <mergeCell ref="N45:N51"/>
    <mergeCell ref="K38:K44"/>
    <mergeCell ref="L38:L44"/>
    <mergeCell ref="A10:A16"/>
    <mergeCell ref="J10:J16"/>
    <mergeCell ref="K10:K16"/>
    <mergeCell ref="L10:L16"/>
    <mergeCell ref="M10:M16"/>
    <mergeCell ref="B10:B13"/>
    <mergeCell ref="N10:N16"/>
    <mergeCell ref="K94:K100"/>
    <mergeCell ref="L94:L100"/>
    <mergeCell ref="M94:M100"/>
    <mergeCell ref="N94:N100"/>
    <mergeCell ref="N80:N86"/>
    <mergeCell ref="K66:K72"/>
    <mergeCell ref="L66:L72"/>
    <mergeCell ref="K87:K93"/>
    <mergeCell ref="L87:L93"/>
    <mergeCell ref="M87:M93"/>
    <mergeCell ref="A1:N1"/>
    <mergeCell ref="A2:A7"/>
    <mergeCell ref="B2:B7"/>
    <mergeCell ref="J2:N2"/>
    <mergeCell ref="E3:E7"/>
    <mergeCell ref="F3:F7"/>
    <mergeCell ref="G3:G7"/>
    <mergeCell ref="C2:C7"/>
    <mergeCell ref="D2:D7"/>
    <mergeCell ref="K3:K7"/>
    <mergeCell ref="N3:N7"/>
    <mergeCell ref="L3:L7"/>
    <mergeCell ref="M3:M7"/>
    <mergeCell ref="E2:I2"/>
    <mergeCell ref="H3:H7"/>
    <mergeCell ref="I3:I7"/>
    <mergeCell ref="J3:J7"/>
    <mergeCell ref="M66:M72"/>
    <mergeCell ref="N73:N79"/>
    <mergeCell ref="K80:K86"/>
    <mergeCell ref="L80:L86"/>
    <mergeCell ref="M80:M86"/>
    <mergeCell ref="N66:N72"/>
    <mergeCell ref="K73:K79"/>
    <mergeCell ref="L73:L79"/>
    <mergeCell ref="M73:M79"/>
    <mergeCell ref="N87:N93"/>
    <mergeCell ref="J24:J30"/>
    <mergeCell ref="A24:A30"/>
    <mergeCell ref="B24:B27"/>
    <mergeCell ref="N59:N65"/>
    <mergeCell ref="K52:K58"/>
    <mergeCell ref="M38:M44"/>
    <mergeCell ref="N38:N44"/>
    <mergeCell ref="K45:K51"/>
    <mergeCell ref="L45:L51"/>
    <mergeCell ref="L52:L58"/>
    <mergeCell ref="M52:M58"/>
    <mergeCell ref="N52:N58"/>
    <mergeCell ref="K59:K65"/>
    <mergeCell ref="L59:L65"/>
    <mergeCell ref="M59:M65"/>
    <mergeCell ref="N31:N37"/>
    <mergeCell ref="N24:N30"/>
    <mergeCell ref="A59:A65"/>
    <mergeCell ref="B59:B62"/>
    <mergeCell ref="J52:J58"/>
    <mergeCell ref="J59:J65"/>
    <mergeCell ref="J87:J93"/>
    <mergeCell ref="J66:J72"/>
    <mergeCell ref="A17:A23"/>
    <mergeCell ref="B17:B20"/>
    <mergeCell ref="K17:K23"/>
    <mergeCell ref="L17:L23"/>
    <mergeCell ref="J17:J23"/>
    <mergeCell ref="K31:K37"/>
    <mergeCell ref="L31:L37"/>
    <mergeCell ref="M31:M37"/>
    <mergeCell ref="J45:J51"/>
    <mergeCell ref="K24:K30"/>
    <mergeCell ref="L24:L30"/>
    <mergeCell ref="M24:M30"/>
    <mergeCell ref="J31:J37"/>
    <mergeCell ref="J38:J44"/>
    <mergeCell ref="M45:M51"/>
    <mergeCell ref="A164:A170"/>
    <mergeCell ref="B164:B167"/>
    <mergeCell ref="A31:A37"/>
    <mergeCell ref="B31:B34"/>
    <mergeCell ref="A52:A58"/>
    <mergeCell ref="B52:B55"/>
    <mergeCell ref="A45:A51"/>
    <mergeCell ref="B45:B48"/>
    <mergeCell ref="A38:A44"/>
    <mergeCell ref="B38:B41"/>
    <mergeCell ref="A101:A107"/>
    <mergeCell ref="B101:B104"/>
    <mergeCell ref="A80:A86"/>
    <mergeCell ref="B80:B83"/>
    <mergeCell ref="A157:A163"/>
    <mergeCell ref="B157:B160"/>
    <mergeCell ref="A150:A156"/>
    <mergeCell ref="B150:B153"/>
    <mergeCell ref="A122:A128"/>
    <mergeCell ref="A108:A114"/>
    <mergeCell ref="A73:A79"/>
    <mergeCell ref="B73:B76"/>
    <mergeCell ref="A66:A72"/>
    <mergeCell ref="B66:B69"/>
    <mergeCell ref="A143:A149"/>
    <mergeCell ref="B143:B146"/>
    <mergeCell ref="B108:B111"/>
    <mergeCell ref="A129:A135"/>
    <mergeCell ref="B129:B132"/>
    <mergeCell ref="B115:B118"/>
    <mergeCell ref="A115:A121"/>
    <mergeCell ref="A94:A100"/>
    <mergeCell ref="B94:B97"/>
    <mergeCell ref="J80:J86"/>
    <mergeCell ref="J73:J79"/>
    <mergeCell ref="A136:A142"/>
    <mergeCell ref="B136:B139"/>
    <mergeCell ref="B122:B125"/>
    <mergeCell ref="J94:J100"/>
    <mergeCell ref="J115:J121"/>
    <mergeCell ref="K108:K114"/>
    <mergeCell ref="L108:L114"/>
    <mergeCell ref="K101:K107"/>
    <mergeCell ref="L101:L107"/>
    <mergeCell ref="K115:K121"/>
    <mergeCell ref="K122:K128"/>
    <mergeCell ref="K129:K135"/>
    <mergeCell ref="J101:J107"/>
    <mergeCell ref="J108:J114"/>
    <mergeCell ref="J122:J128"/>
    <mergeCell ref="J136:J142"/>
    <mergeCell ref="J129:J135"/>
    <mergeCell ref="A87:A93"/>
    <mergeCell ref="B87:B90"/>
    <mergeCell ref="J171:J177"/>
    <mergeCell ref="J178:J184"/>
    <mergeCell ref="J192:J198"/>
    <mergeCell ref="J185:J191"/>
    <mergeCell ref="J164:J170"/>
    <mergeCell ref="J157:J163"/>
    <mergeCell ref="N150:N156"/>
    <mergeCell ref="M136:M142"/>
    <mergeCell ref="N136:N142"/>
    <mergeCell ref="M143:M149"/>
    <mergeCell ref="N143:N149"/>
    <mergeCell ref="J143:J149"/>
    <mergeCell ref="J150:J156"/>
    <mergeCell ref="K136:K142"/>
    <mergeCell ref="L136:L142"/>
    <mergeCell ref="K150:K156"/>
    <mergeCell ref="L150:L156"/>
    <mergeCell ref="K143:K149"/>
    <mergeCell ref="L143:L149"/>
    <mergeCell ref="M150:M156"/>
    <mergeCell ref="N171:N177"/>
    <mergeCell ref="K178:K184"/>
    <mergeCell ref="L178:L184"/>
    <mergeCell ref="M178:M184"/>
    <mergeCell ref="A185:A191"/>
    <mergeCell ref="B185:B188"/>
    <mergeCell ref="A192:A198"/>
    <mergeCell ref="B192:B195"/>
    <mergeCell ref="A199:A205"/>
    <mergeCell ref="B199:B202"/>
    <mergeCell ref="A178:A184"/>
    <mergeCell ref="B178:B181"/>
    <mergeCell ref="A171:A177"/>
    <mergeCell ref="B171:B174"/>
    <mergeCell ref="M101:M107"/>
    <mergeCell ref="M108:M114"/>
    <mergeCell ref="N129:N135"/>
    <mergeCell ref="M122:M128"/>
    <mergeCell ref="N122:N128"/>
    <mergeCell ref="L129:L135"/>
    <mergeCell ref="M129:M135"/>
    <mergeCell ref="L115:L121"/>
    <mergeCell ref="L122:L128"/>
    <mergeCell ref="N101:N107"/>
    <mergeCell ref="N108:N114"/>
    <mergeCell ref="M115:M121"/>
    <mergeCell ref="N115:N121"/>
    <mergeCell ref="N178:N184"/>
    <mergeCell ref="N164:N170"/>
    <mergeCell ref="N157:N163"/>
    <mergeCell ref="K185:K191"/>
    <mergeCell ref="L185:L191"/>
    <mergeCell ref="M185:M191"/>
    <mergeCell ref="K164:K170"/>
    <mergeCell ref="L164:L170"/>
    <mergeCell ref="M164:M170"/>
    <mergeCell ref="K171:K177"/>
    <mergeCell ref="L171:L177"/>
    <mergeCell ref="M171:M177"/>
    <mergeCell ref="N185:N191"/>
    <mergeCell ref="K157:K163"/>
    <mergeCell ref="L157:L163"/>
    <mergeCell ref="M157:M163"/>
    <mergeCell ref="K199:K205"/>
    <mergeCell ref="L199:L205"/>
    <mergeCell ref="M199:M205"/>
    <mergeCell ref="N199:N205"/>
    <mergeCell ref="K192:K198"/>
    <mergeCell ref="L192:L198"/>
    <mergeCell ref="M192:M198"/>
    <mergeCell ref="N192:N198"/>
    <mergeCell ref="A223:A224"/>
    <mergeCell ref="L223:L224"/>
    <mergeCell ref="M223:M224"/>
    <mergeCell ref="N223:N224"/>
    <mergeCell ref="J199:J205"/>
    <mergeCell ref="J232:J234"/>
    <mergeCell ref="K232:K234"/>
    <mergeCell ref="L232:L234"/>
    <mergeCell ref="M232:M234"/>
    <mergeCell ref="N232:N234"/>
    <mergeCell ref="B223:B224"/>
    <mergeCell ref="J223:J224"/>
    <mergeCell ref="K223:K224"/>
    <mergeCell ref="A232:A234"/>
    <mergeCell ref="B232:B233"/>
    <mergeCell ref="A227:A228"/>
    <mergeCell ref="A230:N230"/>
  </mergeCells>
  <phoneticPr fontId="17" type="noConversion"/>
  <pageMargins left="0.39370078740157483" right="0.39370078740157483" top="0.39370078740157483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2016</vt:lpstr>
      <vt:lpstr>2017</vt:lpstr>
      <vt:lpstr>Лист1</vt:lpstr>
      <vt:lpstr>'2016'!Заголовки_для_печати</vt:lpstr>
      <vt:lpstr>'2017'!Заголовки_для_печати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2021-11-15T07:52:08Z</cp:lastPrinted>
  <dcterms:created xsi:type="dcterms:W3CDTF">2006-09-16T00:00:00Z</dcterms:created>
  <dcterms:modified xsi:type="dcterms:W3CDTF">2021-12-14T10:22:42Z</dcterms:modified>
</cp:coreProperties>
</file>