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19230" windowHeight="11550"/>
  </bookViews>
  <sheets>
    <sheet name="Лист 1" sheetId="1" r:id="rId1"/>
  </sheets>
  <definedNames>
    <definedName name="_xlnm._FilterDatabase" localSheetId="0" hidden="1">'Лист 1'!$B$6:$D$8</definedName>
    <definedName name="_xlnm.Print_Area" localSheetId="0">'Лист 1'!$A$1:$K$133</definedName>
  </definedNames>
  <calcPr calcId="145621"/>
</workbook>
</file>

<file path=xl/calcChain.xml><?xml version="1.0" encoding="utf-8"?>
<calcChain xmlns="http://schemas.openxmlformats.org/spreadsheetml/2006/main">
  <c r="I31" i="1" l="1"/>
  <c r="M16" i="1" l="1"/>
  <c r="O16" i="1" s="1"/>
  <c r="F81" i="1" l="1"/>
  <c r="G118" i="1" l="1"/>
  <c r="G107" i="1"/>
  <c r="G86" i="1"/>
  <c r="G81" i="1"/>
  <c r="F118" i="1" l="1"/>
  <c r="H45" i="1" l="1"/>
  <c r="G45" i="1"/>
  <c r="I45" i="1"/>
  <c r="J45" i="1"/>
  <c r="K45" i="1"/>
  <c r="F45" i="1"/>
  <c r="H11" i="1" l="1"/>
  <c r="G11" i="1"/>
  <c r="F11" i="1"/>
  <c r="K11" i="1"/>
  <c r="J11" i="1"/>
  <c r="I11" i="1"/>
  <c r="H107" i="1" l="1"/>
  <c r="I107" i="1"/>
  <c r="J107" i="1"/>
  <c r="K107" i="1"/>
  <c r="F107" i="1"/>
  <c r="J129" i="1"/>
  <c r="K129" i="1"/>
  <c r="G129" i="1"/>
  <c r="H129" i="1"/>
  <c r="I129" i="1"/>
  <c r="F129" i="1"/>
  <c r="F86" i="1" l="1"/>
  <c r="G40" i="1" l="1"/>
  <c r="H40" i="1"/>
  <c r="I40" i="1"/>
  <c r="J40" i="1"/>
  <c r="K40" i="1"/>
  <c r="F40" i="1"/>
  <c r="K127" i="1" l="1"/>
  <c r="J127" i="1"/>
  <c r="I127" i="1"/>
  <c r="H127" i="1"/>
  <c r="G127" i="1"/>
  <c r="F127" i="1"/>
  <c r="K118" i="1"/>
  <c r="J118" i="1"/>
  <c r="I118" i="1"/>
  <c r="H118" i="1"/>
  <c r="K86" i="1"/>
  <c r="J86" i="1"/>
  <c r="I86" i="1"/>
  <c r="H86" i="1"/>
  <c r="K81" i="1"/>
  <c r="J81" i="1"/>
  <c r="I81" i="1"/>
  <c r="H81" i="1"/>
  <c r="K80" i="1" l="1"/>
  <c r="K79" i="1" s="1"/>
  <c r="J80" i="1"/>
  <c r="J79" i="1" s="1"/>
  <c r="G80" i="1"/>
  <c r="G79" i="1" s="1"/>
  <c r="H80" i="1"/>
  <c r="H79" i="1" s="1"/>
  <c r="I80" i="1"/>
  <c r="I79" i="1" s="1"/>
  <c r="F80" i="1"/>
  <c r="F79" i="1" s="1"/>
  <c r="H36" i="1" l="1"/>
  <c r="G76" i="1" l="1"/>
  <c r="H76" i="1"/>
  <c r="I76" i="1"/>
  <c r="J76" i="1"/>
  <c r="K76" i="1"/>
  <c r="F76" i="1"/>
  <c r="G43" i="1" l="1"/>
  <c r="H43" i="1"/>
  <c r="I43" i="1"/>
  <c r="J43" i="1"/>
  <c r="K43" i="1"/>
  <c r="F43" i="1"/>
  <c r="G36" i="1"/>
  <c r="I36" i="1"/>
  <c r="J36" i="1"/>
  <c r="K36" i="1"/>
  <c r="F36" i="1"/>
  <c r="G30" i="1"/>
  <c r="H30" i="1"/>
  <c r="I30" i="1"/>
  <c r="J30" i="1"/>
  <c r="K30" i="1"/>
  <c r="F30" i="1"/>
  <c r="G27" i="1"/>
  <c r="H27" i="1"/>
  <c r="I27" i="1"/>
  <c r="J27" i="1"/>
  <c r="K27" i="1"/>
  <c r="F27" i="1"/>
  <c r="G22" i="1"/>
  <c r="H22" i="1"/>
  <c r="I22" i="1"/>
  <c r="J22" i="1"/>
  <c r="K22" i="1"/>
  <c r="F22" i="1"/>
  <c r="G17" i="1"/>
  <c r="H17" i="1"/>
  <c r="I17" i="1"/>
  <c r="J17" i="1"/>
  <c r="K17" i="1"/>
  <c r="F17" i="1"/>
  <c r="H10" i="1" l="1"/>
  <c r="H132" i="1" s="1"/>
  <c r="F10" i="1"/>
  <c r="F132" i="1" s="1"/>
  <c r="G10" i="1"/>
  <c r="G132" i="1" s="1"/>
  <c r="K10" i="1"/>
  <c r="K132" i="1" s="1"/>
  <c r="J10" i="1"/>
  <c r="J132" i="1" s="1"/>
  <c r="I10" i="1"/>
  <c r="I132" i="1" s="1"/>
</calcChain>
</file>

<file path=xl/sharedStrings.xml><?xml version="1.0" encoding="utf-8"?>
<sst xmlns="http://schemas.openxmlformats.org/spreadsheetml/2006/main" count="507" uniqueCount="300">
  <si>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</si>
  <si>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</si>
  <si>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Прочие доходы от компенсации затрат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</si>
  <si>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</si>
  <si>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СОВОКУПНЫЙ ДОХОД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</si>
  <si>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</si>
  <si>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НАЛОГОВЫЕ И НЕНАЛОГОВЫЕ ДОХОДЫ</t>
  </si>
  <si>
    <t>Плата за сбросы загрязняющих веществ в водные объекты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</si>
  <si>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</si>
  <si>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</si>
  <si>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</si>
  <si>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</si>
  <si>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</si>
  <si>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</si>
  <si>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</si>
  <si>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</si>
  <si>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            1 января 2011 года)</t>
  </si>
  <si>
    <t>Прочие неналоговые доходы бюджетов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</si>
  <si>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</si>
  <si>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</si>
  <si>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</si>
  <si>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</si>
  <si>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</si>
  <si>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Иные межбюджетные трансферты</t>
  </si>
  <si>
    <t>Плата за размещение отходов производства и потребления</t>
  </si>
  <si>
    <t>2</t>
  </si>
  <si>
    <t>3</t>
  </si>
  <si>
    <t>4</t>
  </si>
  <si>
    <t>6</t>
  </si>
  <si>
    <t>7</t>
  </si>
  <si>
    <t>Государственная пошлина за выдачу разрешения на установку рекламной конструкции</t>
  </si>
  <si>
    <t>Федеральная налоговая служба</t>
  </si>
  <si>
    <t>Федеральное казначейство</t>
  </si>
  <si>
    <t>Администрация  Брянского района</t>
  </si>
  <si>
    <t>Федеральная служба в сфере природопользования</t>
  </si>
  <si>
    <t>Федеральная служба государственной регистрации, кадастра и картографии</t>
  </si>
  <si>
    <t>Администрация Брянского района</t>
  </si>
  <si>
    <t>Федеральная служба по ветеринарному и фитосанитарному надзору</t>
  </si>
  <si>
    <t>(в рублях)</t>
  </si>
  <si>
    <t>Номер реестровой записи</t>
  </si>
  <si>
    <t>Наименование группы источников доходов бюджетов/наименование источника дохода бюджета</t>
  </si>
  <si>
    <t>Код классификации доходов бюджетов</t>
  </si>
  <si>
    <t>код</t>
  </si>
  <si>
    <t>наименование</t>
  </si>
  <si>
    <t>наименование главного администратора доходов</t>
  </si>
  <si>
    <t>Прогноз доходов бюджета</t>
  </si>
  <si>
    <t>Наименование финансового органа                              Финансовое управление администрации Брянского района</t>
  </si>
  <si>
    <t>Наименование бюджета                                                    Бюджет Брянского муниципального района</t>
  </si>
  <si>
    <t>Единица измерения      рублей</t>
  </si>
  <si>
    <t>00010100000000000000</t>
  </si>
  <si>
    <t>18210102020010000110</t>
  </si>
  <si>
    <t>18210102030010000110</t>
  </si>
  <si>
    <t>000 10300000000000000</t>
  </si>
  <si>
    <t>10010302230010000110</t>
  </si>
  <si>
    <t>10010302240010000110</t>
  </si>
  <si>
    <t>10010302250010000110</t>
  </si>
  <si>
    <t>10010302260010000110</t>
  </si>
  <si>
    <t>18210502010020000110</t>
  </si>
  <si>
    <t>18210502020020000110</t>
  </si>
  <si>
    <t>182105030100000110</t>
  </si>
  <si>
    <t>18210504020020000110</t>
  </si>
  <si>
    <t>00010500000000000000</t>
  </si>
  <si>
    <t>ГОСУДАРСТВЕННАЯ ПОШЛИНА</t>
  </si>
  <si>
    <t>00010800000000000000</t>
  </si>
  <si>
    <t>18210803010010000110</t>
  </si>
  <si>
    <t>90110807150010000110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</si>
  <si>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</si>
  <si>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</si>
  <si>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11111105025050000120</t>
  </si>
  <si>
    <t>11111105035050000120</t>
  </si>
  <si>
    <t>11111107015050000120</t>
  </si>
  <si>
    <t>11111109045050000120</t>
  </si>
  <si>
    <t>ПЛАТЕЖИ ПРИ ПОЛЬЗОВАНИИ ПРИРОДНЫМИ РЕСУРСАМИ</t>
  </si>
  <si>
    <t>00011200000000000000</t>
  </si>
  <si>
    <t>04811201010010000120</t>
  </si>
  <si>
    <t>04811201030010000120</t>
  </si>
  <si>
    <t>04811201040010000120</t>
  </si>
  <si>
    <t>ДОХОДЫ ОТ ОКАЗАНИЯ ПЛАТНЫХ УСЛУГ (РАБОТ) И КОМПЕНСАЦИИ ЗАТРАТ ГОСУДАРСТВА</t>
  </si>
  <si>
    <t>00011300000000000000</t>
  </si>
  <si>
    <t>00011400000000000000</t>
  </si>
  <si>
    <t>ДОХОДЫ ОТ ПРОДАЖИ МАТЕРИАЛЬНЫХ И НЕМАТЕРИАЛЬНЫХ АКТИВОВ</t>
  </si>
  <si>
    <t>11111406013050000430</t>
  </si>
  <si>
    <t>ШТРАФЫ,САНКЦИИ,ВОЗМЕЩЕНИЕ УЩЕРБА</t>
  </si>
  <si>
    <t>00011600000000000000</t>
  </si>
  <si>
    <t xml:space="preserve">ПРОЧИЕ НЕНАЛОГОВЫЕ ДОХОДЫ </t>
  </si>
  <si>
    <t>00011700000000000000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</si>
  <si>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</si>
  <si>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</si>
  <si>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Финансовое управление администрации Брянского района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</si>
  <si>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</si>
  <si>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</si>
  <si>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муниципальных районов на поддержку отрасли культуры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</si>
  <si>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</si>
  <si>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</si>
  <si>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</si>
  <si>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</si>
  <si>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</si>
  <si>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</si>
  <si>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</si>
  <si>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</si>
  <si>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</si>
  <si>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</si>
  <si>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</si>
  <si>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</si>
  <si>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</si>
  <si>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</si>
  <si>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</si>
  <si>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</si>
  <si>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</si>
  <si>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</si>
  <si>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</si>
  <si>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</si>
  <si>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Налог на доходы физических лиц</t>
  </si>
  <si>
    <t>18210102040010000110</t>
  </si>
  <si>
    <t>Доходы от уплаты акцизов</t>
  </si>
  <si>
    <t>Единый налог на вмененный доход</t>
  </si>
  <si>
    <t>Налог, взимаемый в связи с применением патентной системы</t>
  </si>
  <si>
    <t>Государственная пошлина по делам, рассматриваемым в судах общей юрисдикции</t>
  </si>
  <si>
    <t>Доходы,получаемые в виде арендной платы</t>
  </si>
  <si>
    <t>Доходы от сдачи в аренду имущества</t>
  </si>
  <si>
    <t>Доходы от перечисления части прибыли</t>
  </si>
  <si>
    <t>Прочие поступления от использования имущества</t>
  </si>
  <si>
    <t>Плата за выбросы загрязняющих веществ</t>
  </si>
  <si>
    <t>Плата за размещение отходов производства</t>
  </si>
  <si>
    <t>Прочие доходы от компенсации затрат</t>
  </si>
  <si>
    <t>Доходы от продажи земельных участков</t>
  </si>
  <si>
    <t>Денежные взыскания (штрафы)</t>
  </si>
  <si>
    <t>Прочие неналогвые доходы</t>
  </si>
  <si>
    <t>11.</t>
  </si>
  <si>
    <t>12.</t>
  </si>
  <si>
    <t>Дотации бюджетам бюджетной системы Российской Федерации</t>
  </si>
  <si>
    <t>13.</t>
  </si>
  <si>
    <t>Субсидии бюджетам бюджетной системы Российской Федерации (межбюджетные субсидии)</t>
  </si>
  <si>
    <t>14.</t>
  </si>
  <si>
    <t>Субвенции бюджетам бюджетной системы Российской Федерации</t>
  </si>
  <si>
    <t>15.</t>
  </si>
  <si>
    <t>16.</t>
  </si>
  <si>
    <t>90111701050050000180</t>
  </si>
  <si>
    <t>на  2022 год</t>
  </si>
  <si>
    <t>11111105013050000120</t>
  </si>
  <si>
    <t>Министерство внутренних дел Российской Федерации</t>
  </si>
  <si>
    <t xml:space="preserve"> 000 2000000000 0000 000</t>
  </si>
  <si>
    <t xml:space="preserve"> 000 2020000000 0000 000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</si>
  <si>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</si>
  <si>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</si>
  <si>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000 2021000000 0000 150</t>
  </si>
  <si>
    <t xml:space="preserve"> 000 2022000000 0000 150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</si>
  <si>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</si>
  <si>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903 2022509705 0000 150</t>
  </si>
  <si>
    <t>Управление культуры, молодежной политики и спорта Брянского муниципального района</t>
  </si>
  <si>
    <t>Управление образования администрации Брянского района</t>
  </si>
  <si>
    <t xml:space="preserve"> 104 2022522805 0000 150</t>
  </si>
  <si>
    <t xml:space="preserve"> 901 2022007705 0000 150</t>
  </si>
  <si>
    <t>901 2022021605 0000 150</t>
  </si>
  <si>
    <t>901 2022524205 0000 150</t>
  </si>
  <si>
    <t xml:space="preserve"> 901 2022549705 0000 150</t>
  </si>
  <si>
    <t>104 2022551905 0000 150</t>
  </si>
  <si>
    <t>901 2022999905 0000 150</t>
  </si>
  <si>
    <t>903 2022999905 0000 150</t>
  </si>
  <si>
    <t>104 2022999905 0000 150</t>
  </si>
  <si>
    <t xml:space="preserve">  Субвенции бюджетам бюджетной системы Российской Федерации</t>
  </si>
  <si>
    <t xml:space="preserve"> 000 2023000000 0000 150</t>
  </si>
  <si>
    <t>903 2023002405 0000 150</t>
  </si>
  <si>
    <t>901 2023002405 0000 150</t>
  </si>
  <si>
    <t>104 2023002405 0000 150</t>
  </si>
  <si>
    <t>102 2023002405 0000 150</t>
  </si>
  <si>
    <t xml:space="preserve"> 903 2023002905 0000 150</t>
  </si>
  <si>
    <t xml:space="preserve"> 901 2023508205 0000 150</t>
  </si>
  <si>
    <t xml:space="preserve"> 901 2023511805 0000 150</t>
  </si>
  <si>
    <t xml:space="preserve"> 901 2023512005 0000 150</t>
  </si>
  <si>
    <t xml:space="preserve"> 901 2023526005 0000 150</t>
  </si>
  <si>
    <t xml:space="preserve"> 000 2024000000 0000 150</t>
  </si>
  <si>
    <t>Контрольно-счетная палата Брянского района</t>
  </si>
  <si>
    <t xml:space="preserve"> 104 2024001405 0000 150</t>
  </si>
  <si>
    <t xml:space="preserve"> 258 2024001405 0000 150</t>
  </si>
  <si>
    <t xml:space="preserve"> 102 2024001405 0000 150</t>
  </si>
  <si>
    <t xml:space="preserve"> 102 2021500105 0000 150</t>
  </si>
  <si>
    <t xml:space="preserve"> 102 2021500205 0000 150</t>
  </si>
  <si>
    <t xml:space="preserve"> 901 2021999905 0000 150</t>
  </si>
  <si>
    <t xml:space="preserve"> 901 2024539305 0000 150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</si>
  <si>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</si>
  <si>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</si>
  <si>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</si>
  <si>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901 2192552005 0000 150</t>
  </si>
  <si>
    <t>Субсидии муниципальным районам на строительство и реконструкцию (модернизацию) объектов питьевого водоснабжения</t>
  </si>
  <si>
    <t>901 2022524305 0000 150</t>
  </si>
  <si>
    <t>104 2022546705 0000 150</t>
  </si>
  <si>
    <t>Прочие дотации бюджетам муниципальных районов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</si>
  <si>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</si>
  <si>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</si>
  <si>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муниципальных районов на реализацию мероприятий по обеспечению жильем молодых семей</t>
  </si>
  <si>
    <t>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</si>
  <si>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Всего:</t>
  </si>
  <si>
    <t>903 2022549105 0000 150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</si>
  <si>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</si>
  <si>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на  2023 год</t>
  </si>
  <si>
    <t>11111601074010000140</t>
  </si>
  <si>
    <t>11111601194010000140</t>
  </si>
  <si>
    <t>18211610129010000140</t>
  </si>
  <si>
    <t>188116010123010000140</t>
  </si>
  <si>
    <t>32111610123010000140</t>
  </si>
  <si>
    <t>83011601053010000140</t>
  </si>
  <si>
    <t>83011601063010000140</t>
  </si>
  <si>
    <t>83011601073010000140</t>
  </si>
  <si>
    <t>83011601083010000140</t>
  </si>
  <si>
    <t>83011601093010000140</t>
  </si>
  <si>
    <t>83011601143010000140</t>
  </si>
  <si>
    <t>83011601153010000140</t>
  </si>
  <si>
    <t>83011601173010000140</t>
  </si>
  <si>
    <t>83011601193010000140</t>
  </si>
  <si>
    <t>83011601203010000140</t>
  </si>
  <si>
    <t>84211601053010000140</t>
  </si>
  <si>
    <t>84211601063010000140</t>
  </si>
  <si>
    <t>84211601113010000140</t>
  </si>
  <si>
    <t>84211601203010000140</t>
  </si>
  <si>
    <t>84211602010020000140</t>
  </si>
  <si>
    <t>90111610123010000140</t>
  </si>
  <si>
    <t>Управление мировой юстиции Брянской области</t>
  </si>
  <si>
    <t>Департамент региональной безопасности Брянской области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</si>
  <si>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</si>
  <si>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18210102010010000110</t>
  </si>
  <si>
    <t>11111302065050000130</t>
  </si>
  <si>
    <t>Доходы, поступающие в порядке возмещения  расходов, понесенных в связи с эксплуатацией имущества муниципальных районов</t>
  </si>
  <si>
    <t>90111302995050000130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</si>
  <si>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</si>
  <si>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104 2022530605 0000 150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</si>
  <si>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</si>
  <si>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903 2022530405 0000 150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</si>
  <si>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</si>
  <si>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903 2024530305 0000 150</t>
  </si>
  <si>
    <t>903 2196001005 0000 150</t>
  </si>
  <si>
    <t>Субвенции бюджетам муниципальных районов на проведение Всероссийской переписи населения 2020 года</t>
  </si>
  <si>
    <t>901 2023546905 0000 150</t>
  </si>
  <si>
    <t xml:space="preserve"> 901 2024999905 0000 150</t>
  </si>
  <si>
    <t>Комитет по управлению муниципальным имуществом Брянского района</t>
  </si>
  <si>
    <t>00010000000000000000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</si>
  <si>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</si>
  <si>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</si>
  <si>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</si>
  <si>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</si>
  <si>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</si>
  <si>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</si>
  <si>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</si>
  <si>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</si>
  <si>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</si>
  <si>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</si>
  <si>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</si>
  <si>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</si>
  <si>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действовавших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</si>
  <si>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действавших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</si>
  <si>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действовавших в 2019 году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</si>
  <si>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</si>
  <si>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Реестр источников доходов  бюджета Брянского муниципального района Брянской области на 2022 год и на плановый период 2023 и 2024 годов</t>
  </si>
  <si>
    <t xml:space="preserve">Прогноз  доходов бюджета на 2021 год </t>
  </si>
  <si>
    <t xml:space="preserve"> Кассовые поступления в текущем финансовом году (по состоянию 01.11.2021 г)</t>
  </si>
  <si>
    <t>оценка исполнения 2021 года</t>
  </si>
  <si>
    <t>на  2024 год</t>
  </si>
  <si>
    <t>18210102080010000110</t>
  </si>
  <si>
    <t>Налог на доходы физических лиц в части суммы налога, превышающей 650 000 рублей, относящейся к части налоговой базы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</si>
  <si>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</si>
  <si>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</si>
  <si>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Плата за выбросы загрязняющих веществ в атмосферный воздух стационарными объектами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</si>
  <si>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</si>
  <si>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11111701050050000180</t>
  </si>
  <si>
    <t>11111601084010000140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</si>
  <si>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</si>
  <si>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83011601113010000140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</si>
  <si>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</t>
  </si>
  <si>
    <t>83011601133010000140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</si>
  <si>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</si>
  <si>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</si>
  <si>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</si>
  <si>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83011601333010000140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</si>
  <si>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</si>
  <si>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90111607090050000140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</si>
  <si>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</si>
  <si>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>08111610123010000140</t>
  </si>
  <si>
    <t>10611610123010000140</t>
  </si>
  <si>
    <t>Федеральная служба по надзору в сфере транспорта</t>
  </si>
  <si>
    <t>80811611050010000140</t>
  </si>
  <si>
    <t>Департамент природных ресурсов и экологии Брянской области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</si>
  <si>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 причиненного окружающей среде на особо охранияемых природных территориях), подлежащие зачислению в бюджет муниципального образования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</si>
  <si>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</si>
  <si>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102 2024999905 0000 150</t>
  </si>
  <si>
    <t>Субсидии бюджетам муниципальных районов за счет средств резервного фонда Правительства Российской Федерации</t>
  </si>
  <si>
    <t>104 2022900105 0000 150</t>
  </si>
  <si>
    <t>901 2022900105 0000 150</t>
  </si>
  <si>
    <t>Прочие безвозмездные поступления в бюджеты муниципальных районов</t>
  </si>
  <si>
    <t>ПРОЧИЕ БЕЗВОЗМЕЗДНЫЕ ПОСТУПЛЕНИЯ</t>
  </si>
  <si>
    <t xml:space="preserve"> 000 2070000000 0000 000</t>
  </si>
  <si>
    <t>102 202 1999905 0000 150</t>
  </si>
  <si>
    <t>901 2024539005 0000 150</t>
  </si>
  <si>
    <t>Межбюджетные трансферты, передаваемые бюджетам муниципальных районов на финансовое обеспечение дорожной деятельности</t>
  </si>
  <si>
    <t>Субсидии бюджетам муниципальных районов на развитие сети учреждений культурно-досугового типа</t>
  </si>
  <si>
    <t>104 2022551305 0000 150</t>
  </si>
  <si>
    <t>Субсидии бюджетам муниципальных районов  на техническое оснащение муниципальных музеев</t>
  </si>
  <si>
    <t>901 2022552005 0000 150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</si>
  <si>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</si>
  <si>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104 2022559005 0000 150</t>
  </si>
  <si>
    <t xml:space="preserve"> 901 2070500005 0000 150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</si>
</sst>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</fonts>
  <fills count="2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" fontId="4" fillId="0" borderId="1">
      <alignment horizontal="center" vertical="center" shrinkToFit="1"/>
    </xf>
    <xf numFmtId="0" fontId="4" fillId="0" borderId="1">
      <alignment horizontal="left" vertical="center" wrapText="1"/>
    </xf>
    <xf numFmtId="0" fontId="4" fillId="0" borderId="1">
      <alignment vertical="center" wrapText="1"/>
    </xf>
    <xf numFmtId="4" fontId="4" fillId="0" borderId="1">
      <alignment horizontal="right" vertical="center" shrinkToFit="1"/>
    </xf>
    <xf numFmtId="0" fontId="5" fillId="0" borderId="0"/>
    <xf numFmtId="0" fontId="6" fillId="0" borderId="12">
      <alignment horizontal="left" vertical="top" wrapText="1"/>
    </xf>
    <xf numFmtId="4" fontId="6" fillId="0" borderId="12">
      <alignment horizontal="right" vertical="top" shrinkToFit="1"/>
    </xf>
    <xf numFmtId="0" fontId="7" fillId="4" borderId="12">
      <alignment horizontal="left" vertical="top" wrapText="1"/>
    </xf>
    <xf numFmtId="4" fontId="7" fillId="4" borderId="12">
      <alignment horizontal="right" vertical="top" shrinkToFit="1"/>
    </xf>
    <xf numFmtId="0" fontId="7" fillId="5" borderId="13">
      <alignment horizontal="left" vertical="top" wrapText="1"/>
    </xf>
    <xf numFmtId="4" fontId="7" fillId="5" borderId="13">
      <alignment horizontal="right" vertical="top" shrinkToFit="1"/>
    </xf>
    <xf numFmtId="0" fontId="12" fillId="0" borderId="0" applyNumberFormat="0" applyFill="0" applyBorder="0" applyAlignment="0" applyProtection="0"/>
    <xf numFmtId="0" fontId="13" fillId="0" borderId="18">
      <alignment horizontal="left" wrapText="1" indent="2"/>
    </xf>
    <xf numFmtId="49" fontId="13" fillId="0" borderId="1">
      <alignment horizontal="center"/>
    </xf>
    <xf numFmtId="4" fontId="14" fillId="0" borderId="1">
      <alignment horizontal="right" shrinkToFit="1"/>
    </xf>
    <xf numFmtId="0" fontId="28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30" fillId="0" borderId="28" applyNumberFormat="0" applyFill="0" applyAlignment="0" applyProtection="0"/>
    <xf numFmtId="0" fontId="31" fillId="0" borderId="29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30" applyNumberFormat="0" applyAlignment="0" applyProtection="0"/>
    <xf numFmtId="0" fontId="36" fillId="12" borderId="31" applyNumberFormat="0" applyAlignment="0" applyProtection="0"/>
    <xf numFmtId="0" fontId="37" fillId="12" borderId="30" applyNumberFormat="0" applyAlignment="0" applyProtection="0"/>
    <xf numFmtId="0" fontId="38" fillId="0" borderId="32" applyNumberFormat="0" applyFill="0" applyAlignment="0" applyProtection="0"/>
    <xf numFmtId="0" fontId="39" fillId="13" borderId="33" applyNumberFormat="0" applyAlignment="0" applyProtection="0"/>
    <xf numFmtId="0" fontId="40" fillId="0" borderId="0" applyNumberFormat="0" applyFill="0" applyBorder="0" applyAlignment="0" applyProtection="0"/>
    <xf numFmtId="0" fontId="27" fillId="14" borderId="3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35" applyNumberFormat="0" applyFill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0" borderId="0"/>
  </cellStyleXfs>
  <cellXfs count="159">
    <xf numFmtId="0" fontId="0" fillId="0" borderId="0" xfId="0"/>
    <xf numFmtId="0" fontId="2" fillId="0" borderId="0" xfId="0" applyFont="1" applyFill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0" xfId="0" applyFont="1" applyProtection="1">
      <protection locked="0"/>
    </xf>
    <xf numFmtId="3" fontId="10" fillId="6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1" fontId="3" fillId="0" borderId="0" xfId="1" applyNumberFormat="1" applyFont="1" applyBorder="1" applyAlignment="1" applyProtection="1">
      <alignment vertical="center" shrinkToFit="1"/>
    </xf>
    <xf numFmtId="4" fontId="17" fillId="3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8" fillId="6" borderId="1" xfId="0" applyNumberFormat="1" applyFont="1" applyFill="1" applyBorder="1" applyAlignment="1">
      <alignment horizontal="center" vertical="center"/>
    </xf>
    <xf numFmtId="4" fontId="18" fillId="6" borderId="10" xfId="0" applyNumberFormat="1" applyFont="1" applyFill="1" applyBorder="1" applyAlignment="1">
      <alignment horizontal="center" vertical="center"/>
    </xf>
    <xf numFmtId="4" fontId="18" fillId="6" borderId="1" xfId="4" applyFont="1" applyFill="1" applyAlignment="1" applyProtection="1">
      <alignment horizontal="center" vertical="center" shrinkToFit="1"/>
    </xf>
    <xf numFmtId="4" fontId="18" fillId="0" borderId="2" xfId="15" applyFont="1" applyBorder="1" applyAlignment="1" applyProtection="1">
      <alignment horizontal="center" vertical="center" shrinkToFit="1"/>
    </xf>
    <xf numFmtId="4" fontId="18" fillId="0" borderId="3" xfId="15" applyFont="1" applyBorder="1" applyAlignment="1" applyProtection="1">
      <alignment horizontal="center" vertical="center" shrinkToFit="1"/>
    </xf>
    <xf numFmtId="4" fontId="18" fillId="6" borderId="14" xfId="4" applyFont="1" applyFill="1" applyBorder="1" applyAlignment="1" applyProtection="1">
      <alignment horizontal="center" vertical="center" shrinkToFit="1"/>
    </xf>
    <xf numFmtId="4" fontId="18" fillId="6" borderId="2" xfId="4" applyFont="1" applyFill="1" applyBorder="1" applyAlignment="1" applyProtection="1">
      <alignment horizontal="center" vertical="center" shrinkToFit="1"/>
    </xf>
    <xf numFmtId="4" fontId="18" fillId="6" borderId="10" xfId="4" applyFont="1" applyFill="1" applyBorder="1" applyAlignment="1" applyProtection="1">
      <alignment horizontal="center" vertical="center" shrinkToFit="1"/>
    </xf>
    <xf numFmtId="4" fontId="17" fillId="0" borderId="19" xfId="4" applyFont="1" applyBorder="1" applyAlignment="1" applyProtection="1">
      <alignment horizontal="center" vertical="center" shrinkToFit="1"/>
    </xf>
    <xf numFmtId="0" fontId="19" fillId="0" borderId="2" xfId="0" applyFont="1" applyFill="1" applyBorder="1"/>
    <xf numFmtId="0" fontId="20" fillId="0" borderId="2" xfId="0" applyFont="1" applyFill="1" applyBorder="1"/>
    <xf numFmtId="0" fontId="20" fillId="6" borderId="2" xfId="0" applyFont="1" applyFill="1" applyBorder="1"/>
    <xf numFmtId="1" fontId="16" fillId="0" borderId="14" xfId="1" applyNumberFormat="1" applyFont="1" applyBorder="1" applyProtection="1">
      <alignment horizontal="center" vertical="center" shrinkToFit="1"/>
    </xf>
    <xf numFmtId="1" fontId="16" fillId="0" borderId="14" xfId="1" applyNumberFormat="1" applyFont="1" applyBorder="1" applyAlignment="1" applyProtection="1">
      <alignment horizontal="left" vertical="center" shrinkToFit="1"/>
    </xf>
    <xf numFmtId="1" fontId="16" fillId="0" borderId="2" xfId="1" applyNumberFormat="1" applyFont="1" applyBorder="1" applyAlignment="1" applyProtection="1">
      <alignment horizontal="left" vertical="center" shrinkToFit="1"/>
    </xf>
    <xf numFmtId="49" fontId="16" fillId="0" borderId="0" xfId="1" applyNumberFormat="1" applyFont="1" applyBorder="1" applyAlignment="1" applyProtection="1">
      <alignment horizontal="center" vertical="center" shrinkToFit="1"/>
    </xf>
    <xf numFmtId="0" fontId="20" fillId="0" borderId="0" xfId="0" applyFont="1" applyFill="1"/>
    <xf numFmtId="49" fontId="21" fillId="3" borderId="10" xfId="0" applyNumberFormat="1" applyFont="1" applyFill="1" applyBorder="1" applyAlignment="1">
      <alignment horizontal="left" wrapText="1"/>
    </xf>
    <xf numFmtId="49" fontId="21" fillId="3" borderId="1" xfId="0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left" wrapText="1"/>
    </xf>
    <xf numFmtId="49" fontId="21" fillId="2" borderId="10" xfId="0" applyNumberFormat="1" applyFont="1" applyFill="1" applyBorder="1" applyAlignment="1">
      <alignment horizontal="left" wrapText="1"/>
    </xf>
    <xf numFmtId="49" fontId="21" fillId="2" borderId="0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left" wrapText="1"/>
    </xf>
    <xf numFmtId="4" fontId="23" fillId="0" borderId="10" xfId="0" applyNumberFormat="1" applyFont="1" applyFill="1" applyBorder="1" applyAlignment="1">
      <alignment horizontal="left" wrapText="1"/>
    </xf>
    <xf numFmtId="49" fontId="24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left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left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/>
    </xf>
    <xf numFmtId="49" fontId="22" fillId="2" borderId="2" xfId="14" applyFont="1" applyFill="1" applyBorder="1" applyAlignment="1" applyProtection="1">
      <alignment horizontal="center" vertical="center"/>
    </xf>
    <xf numFmtId="4" fontId="23" fillId="0" borderId="11" xfId="0" applyNumberFormat="1" applyFont="1" applyFill="1" applyBorder="1" applyAlignment="1">
      <alignment horizontal="left" vertical="center" wrapText="1"/>
    </xf>
    <xf numFmtId="49" fontId="23" fillId="0" borderId="15" xfId="1" applyNumberFormat="1" applyFont="1" applyBorder="1" applyAlignment="1" applyProtection="1">
      <alignment horizontal="center" vertical="center" shrinkToFit="1"/>
    </xf>
    <xf numFmtId="49" fontId="23" fillId="0" borderId="2" xfId="14" applyFont="1" applyBorder="1" applyAlignment="1" applyProtection="1">
      <alignment horizontal="center" vertical="center"/>
    </xf>
    <xf numFmtId="0" fontId="25" fillId="7" borderId="2" xfId="0" applyNumberFormat="1" applyFont="1" applyFill="1" applyBorder="1" applyAlignment="1">
      <alignment horizontal="left" wrapText="1"/>
    </xf>
    <xf numFmtId="4" fontId="23" fillId="0" borderId="2" xfId="0" applyNumberFormat="1" applyFont="1" applyFill="1" applyBorder="1" applyAlignment="1">
      <alignment horizontal="left" vertical="center" wrapText="1"/>
    </xf>
    <xf numFmtId="0" fontId="22" fillId="2" borderId="2" xfId="13" applyNumberFormat="1" applyFont="1" applyFill="1" applyBorder="1" applyAlignment="1" applyProtection="1">
      <alignment horizontal="left" wrapText="1"/>
    </xf>
    <xf numFmtId="0" fontId="22" fillId="2" borderId="2" xfId="13" applyNumberFormat="1" applyFont="1" applyFill="1" applyBorder="1" applyAlignment="1" applyProtection="1">
      <alignment horizontal="left" vertical="center" wrapText="1"/>
    </xf>
    <xf numFmtId="0" fontId="23" fillId="6" borderId="1" xfId="3" applyNumberFormat="1" applyFont="1" applyFill="1" applyAlignment="1" applyProtection="1">
      <alignment horizontal="left" vertical="center" wrapText="1"/>
    </xf>
    <xf numFmtId="0" fontId="23" fillId="0" borderId="2" xfId="13" applyNumberFormat="1" applyFont="1" applyBorder="1" applyAlignment="1" applyProtection="1">
      <alignment horizontal="left" wrapText="1"/>
    </xf>
    <xf numFmtId="0" fontId="23" fillId="0" borderId="2" xfId="13" applyNumberFormat="1" applyFont="1" applyBorder="1" applyAlignment="1" applyProtection="1">
      <alignment horizontal="left" vertical="center" wrapText="1"/>
    </xf>
    <xf numFmtId="0" fontId="23" fillId="6" borderId="2" xfId="3" applyNumberFormat="1" applyFont="1" applyFill="1" applyBorder="1" applyAlignment="1" applyProtection="1">
      <alignment horizontal="left" vertical="center" wrapText="1"/>
    </xf>
    <xf numFmtId="4" fontId="22" fillId="3" borderId="1" xfId="0" applyNumberFormat="1" applyFont="1" applyFill="1" applyBorder="1" applyAlignment="1">
      <alignment horizontal="center" vertical="center"/>
    </xf>
    <xf numFmtId="1" fontId="15" fillId="0" borderId="14" xfId="1" applyNumberFormat="1" applyFont="1" applyBorder="1" applyAlignment="1" applyProtection="1">
      <alignment horizontal="left" vertical="center" shrinkToFit="1"/>
    </xf>
    <xf numFmtId="4" fontId="22" fillId="2" borderId="11" xfId="0" applyNumberFormat="1" applyFont="1" applyFill="1" applyBorder="1" applyAlignment="1">
      <alignment horizontal="left" vertical="center" wrapText="1"/>
    </xf>
    <xf numFmtId="0" fontId="22" fillId="2" borderId="1" xfId="3" applyNumberFormat="1" applyFont="1" applyFill="1" applyAlignment="1" applyProtection="1">
      <alignment horizontal="left" vertical="center" wrapText="1"/>
    </xf>
    <xf numFmtId="4" fontId="17" fillId="2" borderId="1" xfId="4" applyFont="1" applyFill="1" applyAlignment="1" applyProtection="1">
      <alignment horizontal="center" vertical="center" shrinkToFit="1"/>
    </xf>
    <xf numFmtId="4" fontId="22" fillId="2" borderId="16" xfId="0" applyNumberFormat="1" applyFont="1" applyFill="1" applyBorder="1" applyAlignment="1">
      <alignment horizontal="left" vertical="center" wrapText="1"/>
    </xf>
    <xf numFmtId="49" fontId="22" fillId="2" borderId="3" xfId="14" applyFont="1" applyFill="1" applyBorder="1" applyAlignment="1" applyProtection="1">
      <alignment horizontal="center" vertical="center"/>
    </xf>
    <xf numFmtId="0" fontId="22" fillId="2" borderId="20" xfId="3" applyNumberFormat="1" applyFont="1" applyFill="1" applyBorder="1" applyAlignment="1" applyProtection="1">
      <alignment horizontal="left" vertical="center" wrapText="1"/>
    </xf>
    <xf numFmtId="4" fontId="17" fillId="2" borderId="14" xfId="4" applyFont="1" applyFill="1" applyBorder="1" applyAlignment="1" applyProtection="1">
      <alignment horizontal="center" vertical="center" shrinkToFit="1"/>
    </xf>
    <xf numFmtId="4" fontId="17" fillId="2" borderId="10" xfId="0" applyNumberFormat="1" applyFont="1" applyFill="1" applyBorder="1" applyAlignment="1">
      <alignment horizontal="center" vertical="center"/>
    </xf>
    <xf numFmtId="4" fontId="18" fillId="0" borderId="22" xfId="15" applyFont="1" applyBorder="1" applyAlignment="1" applyProtection="1">
      <alignment horizontal="center" vertical="center" shrinkToFit="1"/>
    </xf>
    <xf numFmtId="0" fontId="19" fillId="0" borderId="3" xfId="0" applyFont="1" applyFill="1" applyBorder="1"/>
    <xf numFmtId="49" fontId="21" fillId="2" borderId="20" xfId="0" applyNumberFormat="1" applyFont="1" applyFill="1" applyBorder="1" applyAlignment="1">
      <alignment horizontal="left" wrapText="1"/>
    </xf>
    <xf numFmtId="49" fontId="21" fillId="2" borderId="14" xfId="0" applyNumberFormat="1" applyFont="1" applyFill="1" applyBorder="1" applyAlignment="1">
      <alignment horizontal="center" vertical="center" wrapText="1"/>
    </xf>
    <xf numFmtId="49" fontId="21" fillId="2" borderId="14" xfId="0" applyNumberFormat="1" applyFont="1" applyFill="1" applyBorder="1" applyAlignment="1">
      <alignment horizontal="left" wrapText="1"/>
    </xf>
    <xf numFmtId="1" fontId="15" fillId="0" borderId="23" xfId="1" applyNumberFormat="1" applyFont="1" applyBorder="1" applyAlignment="1" applyProtection="1">
      <alignment horizontal="left" vertical="center" shrinkToFit="1"/>
    </xf>
    <xf numFmtId="4" fontId="22" fillId="2" borderId="24" xfId="0" applyNumberFormat="1" applyFont="1" applyFill="1" applyBorder="1" applyAlignment="1">
      <alignment horizontal="left" vertical="center" wrapText="1"/>
    </xf>
    <xf numFmtId="2" fontId="22" fillId="2" borderId="21" xfId="1" applyNumberFormat="1" applyFont="1" applyFill="1" applyBorder="1" applyAlignment="1" applyProtection="1">
      <alignment horizontal="center" vertical="center" shrinkToFit="1"/>
    </xf>
    <xf numFmtId="0" fontId="22" fillId="2" borderId="19" xfId="3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/>
    <xf numFmtId="4" fontId="23" fillId="6" borderId="2" xfId="0" applyNumberFormat="1" applyFont="1" applyFill="1" applyBorder="1" applyAlignment="1">
      <alignment horizontal="left" wrapText="1"/>
    </xf>
    <xf numFmtId="49" fontId="24" fillId="6" borderId="2" xfId="0" applyNumberFormat="1" applyFont="1" applyFill="1" applyBorder="1" applyAlignment="1">
      <alignment horizontal="center" vertical="center" wrapText="1"/>
    </xf>
    <xf numFmtId="0" fontId="25" fillId="6" borderId="2" xfId="12" applyFont="1" applyFill="1" applyBorder="1" applyAlignment="1">
      <alignment horizontal="left" wrapText="1"/>
    </xf>
    <xf numFmtId="49" fontId="21" fillId="2" borderId="2" xfId="0" applyNumberFormat="1" applyFont="1" applyFill="1" applyBorder="1" applyAlignment="1">
      <alignment horizontal="left" wrapText="1"/>
    </xf>
    <xf numFmtId="49" fontId="21" fillId="2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left" wrapText="1"/>
    </xf>
    <xf numFmtId="49" fontId="24" fillId="0" borderId="2" xfId="0" applyNumberFormat="1" applyFont="1" applyFill="1" applyBorder="1" applyAlignment="1">
      <alignment horizontal="center" vertical="center" wrapText="1"/>
    </xf>
    <xf numFmtId="4" fontId="22" fillId="2" borderId="2" xfId="0" applyNumberFormat="1" applyFont="1" applyFill="1" applyBorder="1" applyAlignment="1">
      <alignment horizontal="left" wrapText="1"/>
    </xf>
    <xf numFmtId="1" fontId="16" fillId="0" borderId="2" xfId="1" applyNumberFormat="1" applyFont="1" applyBorder="1" applyProtection="1">
      <alignment horizontal="center" vertical="center" shrinkToFit="1"/>
    </xf>
    <xf numFmtId="0" fontId="24" fillId="0" borderId="2" xfId="0" applyFont="1" applyBorder="1" applyAlignment="1">
      <alignment wrapText="1"/>
    </xf>
    <xf numFmtId="0" fontId="24" fillId="0" borderId="2" xfId="0" applyFont="1" applyBorder="1" applyAlignment="1">
      <alignment vertical="center" wrapText="1"/>
    </xf>
    <xf numFmtId="0" fontId="26" fillId="0" borderId="2" xfId="0" applyFont="1" applyBorder="1" applyAlignment="1">
      <alignment wrapText="1"/>
    </xf>
    <xf numFmtId="0" fontId="23" fillId="0" borderId="2" xfId="0" applyFont="1" applyBorder="1" applyAlignment="1">
      <alignment wrapText="1"/>
    </xf>
    <xf numFmtId="4" fontId="18" fillId="6" borderId="1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2" fillId="2" borderId="14" xfId="0" applyNumberFormat="1" applyFont="1" applyFill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2" fontId="18" fillId="6" borderId="2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2" fontId="17" fillId="2" borderId="2" xfId="0" applyNumberFormat="1" applyFont="1" applyFill="1" applyBorder="1" applyAlignment="1">
      <alignment horizontal="center" vertical="center" wrapText="1"/>
    </xf>
    <xf numFmtId="2" fontId="22" fillId="2" borderId="2" xfId="0" applyNumberFormat="1" applyFont="1" applyFill="1" applyBorder="1" applyAlignment="1">
      <alignment horizontal="center" vertical="center" wrapText="1"/>
    </xf>
    <xf numFmtId="2" fontId="23" fillId="6" borderId="2" xfId="3" applyNumberFormat="1" applyFont="1" applyFill="1" applyBorder="1" applyAlignment="1" applyProtection="1">
      <alignment horizontal="center" vertical="center" wrapText="1"/>
    </xf>
    <xf numFmtId="2" fontId="22" fillId="2" borderId="19" xfId="3" applyNumberFormat="1" applyFont="1" applyFill="1" applyBorder="1" applyAlignment="1" applyProtection="1">
      <alignment horizontal="center" vertical="center" wrapText="1"/>
    </xf>
    <xf numFmtId="2" fontId="23" fillId="6" borderId="1" xfId="3" applyNumberFormat="1" applyFont="1" applyFill="1" applyAlignment="1" applyProtection="1">
      <alignment horizontal="center" vertical="center" wrapText="1"/>
    </xf>
    <xf numFmtId="2" fontId="22" fillId="2" borderId="1" xfId="3" applyNumberFormat="1" applyFont="1" applyFill="1" applyAlignment="1" applyProtection="1">
      <alignment horizontal="center" vertical="center" wrapText="1"/>
    </xf>
    <xf numFmtId="2" fontId="23" fillId="6" borderId="17" xfId="3" applyNumberFormat="1" applyFont="1" applyFill="1" applyBorder="1" applyAlignment="1" applyProtection="1">
      <alignment horizontal="center" vertical="center" wrapText="1"/>
    </xf>
    <xf numFmtId="2" fontId="22" fillId="2" borderId="14" xfId="3" applyNumberFormat="1" applyFont="1" applyFill="1" applyBorder="1" applyAlignment="1" applyProtection="1">
      <alignment horizontal="center" vertical="center" wrapText="1"/>
    </xf>
    <xf numFmtId="4" fontId="18" fillId="6" borderId="0" xfId="4" applyFont="1" applyFill="1" applyBorder="1" applyAlignment="1" applyProtection="1">
      <alignment horizontal="center" vertical="center" shrinkToFit="1"/>
    </xf>
    <xf numFmtId="4" fontId="10" fillId="0" borderId="2" xfId="15" applyFont="1" applyBorder="1" applyAlignment="1" applyProtection="1">
      <alignment horizontal="center" vertical="center" shrinkToFit="1"/>
    </xf>
    <xf numFmtId="1" fontId="16" fillId="0" borderId="3" xfId="1" applyNumberFormat="1" applyFont="1" applyBorder="1" applyAlignment="1" applyProtection="1">
      <alignment horizontal="left" vertical="center" shrinkToFit="1"/>
    </xf>
    <xf numFmtId="4" fontId="23" fillId="0" borderId="3" xfId="0" applyNumberFormat="1" applyFont="1" applyFill="1" applyBorder="1" applyAlignment="1">
      <alignment horizontal="left" vertical="center" wrapText="1"/>
    </xf>
    <xf numFmtId="49" fontId="23" fillId="0" borderId="3" xfId="14" applyFont="1" applyBorder="1" applyAlignment="1" applyProtection="1">
      <alignment horizontal="center" vertical="center"/>
    </xf>
    <xf numFmtId="0" fontId="23" fillId="6" borderId="3" xfId="3" applyNumberFormat="1" applyFont="1" applyFill="1" applyBorder="1" applyAlignment="1" applyProtection="1">
      <alignment horizontal="left" vertical="center" wrapText="1"/>
    </xf>
    <xf numFmtId="2" fontId="23" fillId="6" borderId="3" xfId="3" applyNumberFormat="1" applyFont="1" applyFill="1" applyBorder="1" applyAlignment="1" applyProtection="1">
      <alignment horizontal="center" vertical="center" wrapText="1"/>
    </xf>
    <xf numFmtId="4" fontId="18" fillId="6" borderId="3" xfId="4" applyFont="1" applyFill="1" applyBorder="1" applyAlignment="1" applyProtection="1">
      <alignment horizontal="center" vertical="center" shrinkToFit="1"/>
    </xf>
    <xf numFmtId="4" fontId="18" fillId="6" borderId="20" xfId="4" applyFont="1" applyFill="1" applyBorder="1" applyAlignment="1" applyProtection="1">
      <alignment horizontal="center" vertical="center" shrinkToFit="1"/>
    </xf>
    <xf numFmtId="0" fontId="23" fillId="0" borderId="3" xfId="13" applyNumberFormat="1" applyFont="1" applyBorder="1" applyAlignment="1" applyProtection="1">
      <alignment horizontal="left" wrapText="1"/>
    </xf>
    <xf numFmtId="2" fontId="23" fillId="6" borderId="14" xfId="3" applyNumberFormat="1" applyFont="1" applyFill="1" applyBorder="1" applyAlignment="1" applyProtection="1">
      <alignment horizontal="center" vertical="center" wrapText="1"/>
    </xf>
    <xf numFmtId="49" fontId="22" fillId="2" borderId="21" xfId="1" applyNumberFormat="1" applyFont="1" applyFill="1" applyBorder="1" applyAlignment="1" applyProtection="1">
      <alignment horizontal="center" vertical="center" shrinkToFit="1"/>
    </xf>
    <xf numFmtId="4" fontId="17" fillId="2" borderId="19" xfId="4" applyFont="1" applyFill="1" applyBorder="1" applyAlignment="1" applyProtection="1">
      <alignment horizontal="center" vertical="center" shrinkToFit="1"/>
    </xf>
    <xf numFmtId="0" fontId="22" fillId="2" borderId="26" xfId="3" applyNumberFormat="1" applyFont="1" applyFill="1" applyBorder="1" applyAlignment="1" applyProtection="1">
      <alignment horizontal="left" vertical="center" wrapText="1"/>
    </xf>
    <xf numFmtId="4" fontId="17" fillId="2" borderId="25" xfId="4" applyFont="1" applyFill="1" applyBorder="1" applyAlignment="1" applyProtection="1">
      <alignment horizontal="center" vertical="center" shrinkToFit="1"/>
    </xf>
    <xf numFmtId="2" fontId="23" fillId="6" borderId="19" xfId="3" applyNumberFormat="1" applyFont="1" applyFill="1" applyBorder="1" applyAlignment="1" applyProtection="1">
      <alignment horizontal="center" vertical="center" wrapText="1"/>
    </xf>
    <xf numFmtId="2" fontId="22" fillId="2" borderId="2" xfId="3" applyNumberFormat="1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3" fontId="18" fillId="6" borderId="1" xfId="0" applyNumberFormat="1" applyFont="1" applyFill="1" applyBorder="1" applyAlignment="1">
      <alignment horizontal="center" vertical="center"/>
    </xf>
    <xf numFmtId="3" fontId="10" fillId="6" borderId="2" xfId="0" applyNumberFormat="1" applyFont="1" applyFill="1" applyBorder="1" applyAlignment="1">
      <alignment horizontal="center" vertical="center" wrapText="1"/>
    </xf>
    <xf numFmtId="3" fontId="10" fillId="6" borderId="0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4" fontId="18" fillId="6" borderId="19" xfId="4" applyFont="1" applyFill="1" applyBorder="1" applyAlignment="1" applyProtection="1">
      <alignment horizontal="center" vertical="center" shrinkToFit="1"/>
    </xf>
    <xf numFmtId="4" fontId="10" fillId="6" borderId="1" xfId="4" applyFont="1" applyFill="1" applyAlignment="1" applyProtection="1">
      <alignment horizontal="center" vertical="center" shrinkToFit="1"/>
    </xf>
    <xf numFmtId="4" fontId="23" fillId="0" borderId="16" xfId="0" applyNumberFormat="1" applyFont="1" applyFill="1" applyBorder="1" applyAlignment="1">
      <alignment horizontal="left" vertical="center" wrapText="1"/>
    </xf>
    <xf numFmtId="1" fontId="16" fillId="0" borderId="23" xfId="1" applyNumberFormat="1" applyFont="1" applyBorder="1" applyProtection="1">
      <alignment horizontal="center" vertical="center" shrinkToFit="1"/>
    </xf>
    <xf numFmtId="4" fontId="23" fillId="0" borderId="24" xfId="0" applyNumberFormat="1" applyFont="1" applyFill="1" applyBorder="1" applyAlignment="1">
      <alignment horizontal="left" vertical="center" wrapText="1"/>
    </xf>
    <xf numFmtId="49" fontId="23" fillId="0" borderId="5" xfId="14" applyFont="1" applyBorder="1" applyAlignment="1" applyProtection="1">
      <alignment horizontal="center" vertical="center"/>
    </xf>
    <xf numFmtId="2" fontId="23" fillId="6" borderId="26" xfId="3" applyNumberFormat="1" applyFont="1" applyFill="1" applyBorder="1" applyAlignment="1" applyProtection="1">
      <alignment horizontal="center" vertical="center" wrapText="1"/>
    </xf>
    <xf numFmtId="1" fontId="16" fillId="0" borderId="3" xfId="1" applyNumberFormat="1" applyFont="1" applyBorder="1" applyProtection="1">
      <alignment horizontal="center" vertical="center" shrinkToFit="1"/>
    </xf>
    <xf numFmtId="49" fontId="23" fillId="0" borderId="3" xfId="1" applyNumberFormat="1" applyFont="1" applyBorder="1" applyAlignment="1" applyProtection="1">
      <alignment horizontal="center" vertical="center" shrinkToFit="1"/>
    </xf>
    <xf numFmtId="4" fontId="18" fillId="0" borderId="5" xfId="15" applyFont="1" applyBorder="1" applyAlignment="1" applyProtection="1">
      <alignment horizontal="center" vertical="center" shrinkToFit="1"/>
    </xf>
    <xf numFmtId="4" fontId="18" fillId="6" borderId="5" xfId="4" applyFont="1" applyFill="1" applyBorder="1" applyAlignment="1" applyProtection="1">
      <alignment horizontal="center" vertical="center" shrinkToFit="1"/>
    </xf>
    <xf numFmtId="4" fontId="8" fillId="0" borderId="0" xfId="0" applyNumberFormat="1" applyFont="1" applyProtection="1">
      <protection locked="0"/>
    </xf>
    <xf numFmtId="4" fontId="10" fillId="6" borderId="19" xfId="4" applyFont="1" applyFill="1" applyBorder="1" applyAlignment="1" applyProtection="1">
      <alignment horizontal="center" vertical="center" shrinkToFit="1"/>
    </xf>
    <xf numFmtId="0" fontId="11" fillId="0" borderId="36" xfId="3" applyNumberFormat="1" applyFont="1" applyBorder="1" applyAlignment="1" applyProtection="1">
      <alignment horizontal="center" vertical="center" wrapText="1"/>
    </xf>
    <xf numFmtId="0" fontId="11" fillId="0" borderId="37" xfId="3" applyNumberFormat="1" applyFont="1" applyBorder="1" applyAlignment="1" applyProtection="1">
      <alignment horizontal="center" vertical="center" wrapText="1"/>
    </xf>
    <xf numFmtId="0" fontId="11" fillId="0" borderId="38" xfId="3" applyNumberFormat="1" applyFont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0">
    <cellStyle name="xl23" xfId="39"/>
    <cellStyle name="xl30" xfId="1"/>
    <cellStyle name="xl31" xfId="13"/>
    <cellStyle name="xl35" xfId="2"/>
    <cellStyle name="xl37" xfId="10"/>
    <cellStyle name="xl38" xfId="8"/>
    <cellStyle name="xl39" xfId="6"/>
    <cellStyle name="xl43" xfId="14"/>
    <cellStyle name="xl45" xfId="15"/>
    <cellStyle name="xl47" xfId="11"/>
    <cellStyle name="xl48" xfId="9"/>
    <cellStyle name="xl49" xfId="7"/>
    <cellStyle name="xl57" xfId="3"/>
    <cellStyle name="xl58" xfId="4"/>
    <cellStyle name="xl62" xfId="5"/>
    <cellStyle name="Акцент1" xfId="33" builtinId="29" customBuiltin="1"/>
    <cellStyle name="Акцент2" xfId="34" builtinId="33" customBuiltin="1"/>
    <cellStyle name="Акцент3" xfId="35" builtinId="37" customBuiltin="1"/>
    <cellStyle name="Акцент4" xfId="36" builtinId="41" customBuiltin="1"/>
    <cellStyle name="Акцент5" xfId="37" builtinId="45" customBuiltin="1"/>
    <cellStyle name="Акцент6" xfId="38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Гиперссылка" xfId="12" builtinId="8"/>
    <cellStyle name="Заголовок 1" xfId="17" builtinId="16" customBuiltin="1"/>
    <cellStyle name="Заголовок 2" xfId="18" builtinId="17" customBuiltin="1"/>
    <cellStyle name="Заголовок 3" xfId="19" builtinId="18" customBuiltin="1"/>
    <cellStyle name="Заголовок 4" xfId="20" builtinId="19" customBuiltin="1"/>
    <cellStyle name="Итог" xfId="32" builtinId="25" customBuiltin="1"/>
    <cellStyle name="Контрольная ячейка" xfId="28" builtinId="23" customBuiltin="1"/>
    <cellStyle name="Название" xfId="16" builtinId="15" customBuiltin="1"/>
    <cellStyle name="Нейтральный" xfId="23" builtinId="28" customBuiltin="1"/>
    <cellStyle name="Обычный" xfId="0" builtinId="0"/>
    <cellStyle name="Плохой" xfId="22" builtinId="27" customBuiltin="1"/>
    <cellStyle name="Пояснение" xfId="31" builtinId="53" customBuiltin="1"/>
    <cellStyle name="Примечание" xfId="30" builtinId="10" customBuiltin="1"/>
    <cellStyle name="Связанная ячейка" xfId="27" builtinId="24" customBuiltin="1"/>
    <cellStyle name="Текст предупреждения" xfId="29" builtinId="11" customBuiltin="1"/>
    <cellStyle name="Хороший" xfId="21" builtinId="26" customBuiltin="1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8"/>
  <sheetViews>
    <sheetView tabSelected="1" view="pageBreakPreview" topLeftCell="A78" zoomScale="90" zoomScaleNormal="85" zoomScaleSheetLayoutView="90" workbookViewId="0">
      <selection activeCell="D123" sqref="D123"/>
    </sheetView>
  </sheetViews>
  <sheetFormatPr defaultRowHeight="12" x14ac:dyDescent="0.2"/>
  <cols>
    <col min="1" max="1" width="11.28515625" style="7" customWidth="1"/>
    <col min="2" max="2" width="36.85546875" style="1" customWidth="1"/>
    <col min="3" max="3" width="24.42578125" style="7" customWidth="1"/>
    <col min="4" max="4" width="42.7109375" style="1" customWidth="1"/>
    <col min="5" max="5" width="29.28515625" style="1" customWidth="1"/>
    <col min="6" max="11" width="18.85546875" style="1" customWidth="1"/>
    <col min="12" max="12" width="10.7109375" style="1" bestFit="1" customWidth="1"/>
    <col min="13" max="13" width="13.42578125" style="1" bestFit="1" customWidth="1"/>
    <col min="14" max="14" width="11.42578125" style="1" customWidth="1"/>
    <col min="15" max="15" width="13.42578125" style="1" bestFit="1" customWidth="1"/>
    <col min="16" max="16384" width="9.140625" style="1"/>
  </cols>
  <sheetData>
    <row r="1" spans="1:15" x14ac:dyDescent="0.2">
      <c r="B1" s="5"/>
      <c r="C1" s="5"/>
      <c r="D1" s="6"/>
      <c r="E1" s="6"/>
      <c r="F1" s="6"/>
      <c r="G1" s="6"/>
      <c r="H1" s="6"/>
      <c r="I1" s="6"/>
      <c r="J1" s="6"/>
      <c r="K1" s="6"/>
    </row>
    <row r="2" spans="1:15" ht="39" customHeight="1" x14ac:dyDescent="0.2">
      <c r="A2" s="149" t="s">
        <v>252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5" x14ac:dyDescent="0.2">
      <c r="A3" s="7" t="s">
        <v>46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5" x14ac:dyDescent="0.2">
      <c r="A4" s="7" t="s">
        <v>47</v>
      </c>
      <c r="B4" s="5"/>
      <c r="C4" s="5"/>
      <c r="D4" s="6"/>
      <c r="E4" s="6"/>
      <c r="F4" s="6"/>
      <c r="G4" s="6"/>
      <c r="H4" s="6"/>
      <c r="I4" s="6"/>
      <c r="J4" s="6"/>
      <c r="K4" s="6" t="s">
        <v>38</v>
      </c>
    </row>
    <row r="5" spans="1:15" x14ac:dyDescent="0.2">
      <c r="A5" s="7" t="s">
        <v>48</v>
      </c>
      <c r="B5" s="5"/>
      <c r="C5" s="5"/>
      <c r="D5" s="6"/>
      <c r="E5" s="6"/>
      <c r="F5" s="6"/>
      <c r="G5" s="6"/>
      <c r="H5" s="6"/>
      <c r="I5" s="6"/>
      <c r="J5" s="6"/>
      <c r="K5" s="6"/>
    </row>
    <row r="6" spans="1:15" ht="12" customHeight="1" x14ac:dyDescent="0.2">
      <c r="A6" s="150" t="s">
        <v>39</v>
      </c>
      <c r="B6" s="157" t="s">
        <v>40</v>
      </c>
      <c r="C6" s="153" t="s">
        <v>41</v>
      </c>
      <c r="D6" s="154"/>
      <c r="E6" s="158" t="s">
        <v>44</v>
      </c>
      <c r="F6" s="157" t="s">
        <v>253</v>
      </c>
      <c r="G6" s="157" t="s">
        <v>254</v>
      </c>
      <c r="H6" s="158" t="s">
        <v>255</v>
      </c>
      <c r="I6" s="158" t="s">
        <v>45</v>
      </c>
      <c r="J6" s="158"/>
      <c r="K6" s="158"/>
    </row>
    <row r="7" spans="1:15" ht="12" customHeight="1" x14ac:dyDescent="0.2">
      <c r="A7" s="151"/>
      <c r="B7" s="157"/>
      <c r="C7" s="155"/>
      <c r="D7" s="156"/>
      <c r="E7" s="158"/>
      <c r="F7" s="157"/>
      <c r="G7" s="157"/>
      <c r="H7" s="158"/>
      <c r="I7" s="158" t="s">
        <v>138</v>
      </c>
      <c r="J7" s="158" t="s">
        <v>195</v>
      </c>
      <c r="K7" s="158" t="s">
        <v>256</v>
      </c>
    </row>
    <row r="8" spans="1:15" ht="65.25" customHeight="1" x14ac:dyDescent="0.2">
      <c r="A8" s="152"/>
      <c r="B8" s="157"/>
      <c r="C8" s="10" t="s">
        <v>42</v>
      </c>
      <c r="D8" s="9" t="s">
        <v>43</v>
      </c>
      <c r="E8" s="158"/>
      <c r="F8" s="157"/>
      <c r="G8" s="157"/>
      <c r="H8" s="158"/>
      <c r="I8" s="158"/>
      <c r="J8" s="158"/>
      <c r="K8" s="158"/>
    </row>
    <row r="9" spans="1:15" x14ac:dyDescent="0.2">
      <c r="A9" s="11">
        <v>1</v>
      </c>
      <c r="B9" s="2" t="s">
        <v>25</v>
      </c>
      <c r="C9" s="8" t="s">
        <v>26</v>
      </c>
      <c r="D9" s="2" t="s">
        <v>27</v>
      </c>
      <c r="E9" s="3">
        <v>5</v>
      </c>
      <c r="F9" s="2" t="s">
        <v>28</v>
      </c>
      <c r="G9" s="2" t="s">
        <v>29</v>
      </c>
      <c r="H9" s="3">
        <v>8</v>
      </c>
      <c r="I9" s="3">
        <v>9</v>
      </c>
      <c r="J9" s="3">
        <v>10</v>
      </c>
      <c r="K9" s="3">
        <v>11</v>
      </c>
    </row>
    <row r="10" spans="1:15" s="4" customFormat="1" ht="25.5" x14ac:dyDescent="0.2">
      <c r="A10" s="27"/>
      <c r="B10" s="35" t="s">
        <v>6</v>
      </c>
      <c r="C10" s="36" t="s">
        <v>235</v>
      </c>
      <c r="D10" s="37" t="s">
        <v>6</v>
      </c>
      <c r="E10" s="61"/>
      <c r="F10" s="16">
        <f t="shared" ref="F10:K10" si="0">F11+F17+F22+F27+F30+F36+F40+F43+F45+F76</f>
        <v>453762600</v>
      </c>
      <c r="G10" s="16">
        <f t="shared" si="0"/>
        <v>394494932.09000009</v>
      </c>
      <c r="H10" s="16">
        <f t="shared" si="0"/>
        <v>491137300</v>
      </c>
      <c r="I10" s="16">
        <f t="shared" si="0"/>
        <v>453546354</v>
      </c>
      <c r="J10" s="16">
        <f t="shared" si="0"/>
        <v>422688000</v>
      </c>
      <c r="K10" s="16">
        <f t="shared" si="0"/>
        <v>437641000</v>
      </c>
    </row>
    <row r="11" spans="1:15" s="4" customFormat="1" ht="14.25" x14ac:dyDescent="0.2">
      <c r="A11" s="27" t="s">
        <v>102</v>
      </c>
      <c r="B11" s="38" t="s">
        <v>1</v>
      </c>
      <c r="C11" s="39" t="s">
        <v>49</v>
      </c>
      <c r="D11" s="40" t="s">
        <v>1</v>
      </c>
      <c r="E11" s="48"/>
      <c r="F11" s="17">
        <f t="shared" ref="F11:K11" si="1">SUM(F12:F16)</f>
        <v>364104200</v>
      </c>
      <c r="G11" s="17">
        <f t="shared" si="1"/>
        <v>312332299.47000003</v>
      </c>
      <c r="H11" s="17">
        <f t="shared" si="1"/>
        <v>399800000</v>
      </c>
      <c r="I11" s="17">
        <f t="shared" si="1"/>
        <v>379511000</v>
      </c>
      <c r="J11" s="17">
        <f t="shared" si="1"/>
        <v>350834000</v>
      </c>
      <c r="K11" s="17">
        <f t="shared" si="1"/>
        <v>364349000</v>
      </c>
    </row>
    <row r="12" spans="1:15" ht="76.5" x14ac:dyDescent="0.2">
      <c r="A12" s="28"/>
      <c r="B12" s="41" t="s">
        <v>112</v>
      </c>
      <c r="C12" s="42" t="s">
        <v>220</v>
      </c>
      <c r="D12" s="43" t="s">
        <v>3</v>
      </c>
      <c r="E12" s="96" t="s">
        <v>31</v>
      </c>
      <c r="F12" s="18">
        <v>307632200</v>
      </c>
      <c r="G12" s="18">
        <v>252731626.22</v>
      </c>
      <c r="H12" s="18">
        <v>330000000</v>
      </c>
      <c r="I12" s="13">
        <v>318000000</v>
      </c>
      <c r="J12" s="13">
        <v>299262000</v>
      </c>
      <c r="K12" s="13">
        <v>308714000</v>
      </c>
    </row>
    <row r="13" spans="1:15" ht="114.75" x14ac:dyDescent="0.2">
      <c r="A13" s="28"/>
      <c r="B13" s="41" t="s">
        <v>112</v>
      </c>
      <c r="C13" s="42" t="s">
        <v>50</v>
      </c>
      <c r="D13" s="43" t="s">
        <v>8</v>
      </c>
      <c r="E13" s="96" t="s">
        <v>31</v>
      </c>
      <c r="F13" s="18">
        <v>12000000</v>
      </c>
      <c r="G13" s="18">
        <v>12996680.699999999</v>
      </c>
      <c r="H13" s="18">
        <v>14600000</v>
      </c>
      <c r="I13" s="13">
        <v>15000000</v>
      </c>
      <c r="J13" s="13">
        <v>12000000</v>
      </c>
      <c r="K13" s="13">
        <v>13000000</v>
      </c>
    </row>
    <row r="14" spans="1:15" ht="51" x14ac:dyDescent="0.2">
      <c r="A14" s="28"/>
      <c r="B14" s="41" t="s">
        <v>112</v>
      </c>
      <c r="C14" s="42" t="s">
        <v>51</v>
      </c>
      <c r="D14" s="43" t="s">
        <v>13</v>
      </c>
      <c r="E14" s="96" t="s">
        <v>31</v>
      </c>
      <c r="F14" s="18">
        <v>8500000</v>
      </c>
      <c r="G14" s="18">
        <v>8187794.8899999997</v>
      </c>
      <c r="H14" s="18">
        <v>9000000</v>
      </c>
      <c r="I14" s="13">
        <v>10000000</v>
      </c>
      <c r="J14" s="13">
        <v>8000000</v>
      </c>
      <c r="K14" s="13">
        <v>9000000</v>
      </c>
      <c r="M14" s="14"/>
    </row>
    <row r="15" spans="1:15" ht="89.25" x14ac:dyDescent="0.2">
      <c r="A15" s="28"/>
      <c r="B15" s="41" t="s">
        <v>112</v>
      </c>
      <c r="C15" s="42" t="s">
        <v>113</v>
      </c>
      <c r="D15" s="43" t="s">
        <v>15</v>
      </c>
      <c r="E15" s="96" t="s">
        <v>31</v>
      </c>
      <c r="F15" s="18">
        <v>972000</v>
      </c>
      <c r="G15" s="18">
        <v>1014569.85</v>
      </c>
      <c r="H15" s="18">
        <v>1200000</v>
      </c>
      <c r="I15" s="13">
        <v>1511000</v>
      </c>
      <c r="J15" s="13">
        <v>1572000</v>
      </c>
      <c r="K15" s="13">
        <v>1635000</v>
      </c>
    </row>
    <row r="16" spans="1:15" s="7" customFormat="1" ht="102" x14ac:dyDescent="0.2">
      <c r="A16" s="28"/>
      <c r="B16" s="41" t="s">
        <v>112</v>
      </c>
      <c r="C16" s="42" t="s">
        <v>257</v>
      </c>
      <c r="D16" s="43" t="s">
        <v>258</v>
      </c>
      <c r="E16" s="96" t="s">
        <v>31</v>
      </c>
      <c r="F16" s="18">
        <v>35000000</v>
      </c>
      <c r="G16" s="18">
        <v>37401627.810000002</v>
      </c>
      <c r="H16" s="94">
        <v>45000000</v>
      </c>
      <c r="I16" s="13">
        <v>35000000</v>
      </c>
      <c r="J16" s="13">
        <v>30000000</v>
      </c>
      <c r="K16" s="131">
        <v>32000000</v>
      </c>
      <c r="M16" s="7">
        <f>45000000/39*28</f>
        <v>32307692.307692304</v>
      </c>
      <c r="O16" s="14">
        <f>M16+M14</f>
        <v>32307692.307692304</v>
      </c>
    </row>
    <row r="17" spans="1:11" s="4" customFormat="1" ht="51" x14ac:dyDescent="0.2">
      <c r="A17" s="27" t="s">
        <v>103</v>
      </c>
      <c r="B17" s="38" t="s">
        <v>10</v>
      </c>
      <c r="C17" s="44" t="s">
        <v>52</v>
      </c>
      <c r="D17" s="45"/>
      <c r="E17" s="97"/>
      <c r="F17" s="17">
        <f>SUM(F18:F21)</f>
        <v>22795800</v>
      </c>
      <c r="G17" s="17">
        <f t="shared" ref="G17:K17" si="2">SUM(G18:G21)</f>
        <v>19018428.370000001</v>
      </c>
      <c r="H17" s="17">
        <f t="shared" si="2"/>
        <v>22795800</v>
      </c>
      <c r="I17" s="95">
        <f t="shared" si="2"/>
        <v>25135610</v>
      </c>
      <c r="J17" s="95">
        <f t="shared" si="2"/>
        <v>24938330</v>
      </c>
      <c r="K17" s="17">
        <f t="shared" si="2"/>
        <v>24805180</v>
      </c>
    </row>
    <row r="18" spans="1:11" ht="76.5" x14ac:dyDescent="0.2">
      <c r="A18" s="28"/>
      <c r="B18" s="46" t="s">
        <v>114</v>
      </c>
      <c r="C18" s="42" t="s">
        <v>53</v>
      </c>
      <c r="D18" s="43" t="s">
        <v>21</v>
      </c>
      <c r="E18" s="96" t="s">
        <v>32</v>
      </c>
      <c r="F18" s="18">
        <v>10467000</v>
      </c>
      <c r="G18" s="18">
        <v>8695459.7899999991</v>
      </c>
      <c r="H18" s="18">
        <v>10467000</v>
      </c>
      <c r="I18" s="13">
        <v>11364580</v>
      </c>
      <c r="J18" s="13">
        <v>11157350</v>
      </c>
      <c r="K18" s="13">
        <v>10921410</v>
      </c>
    </row>
    <row r="19" spans="1:11" ht="89.25" x14ac:dyDescent="0.2">
      <c r="A19" s="28"/>
      <c r="B19" s="46" t="s">
        <v>114</v>
      </c>
      <c r="C19" s="42" t="s">
        <v>54</v>
      </c>
      <c r="D19" s="43" t="s">
        <v>0</v>
      </c>
      <c r="E19" s="96" t="s">
        <v>32</v>
      </c>
      <c r="F19" s="18">
        <v>59600</v>
      </c>
      <c r="G19" s="18">
        <v>62171.35</v>
      </c>
      <c r="H19" s="18">
        <v>59600</v>
      </c>
      <c r="I19" s="13">
        <v>62910</v>
      </c>
      <c r="J19" s="13">
        <v>62500</v>
      </c>
      <c r="K19" s="13">
        <v>63100</v>
      </c>
    </row>
    <row r="20" spans="1:11" ht="76.5" x14ac:dyDescent="0.2">
      <c r="A20" s="28"/>
      <c r="B20" s="46" t="s">
        <v>114</v>
      </c>
      <c r="C20" s="42" t="s">
        <v>55</v>
      </c>
      <c r="D20" s="43" t="s">
        <v>9</v>
      </c>
      <c r="E20" s="96" t="s">
        <v>32</v>
      </c>
      <c r="F20" s="18">
        <v>13768800</v>
      </c>
      <c r="G20" s="18">
        <v>11793185.57</v>
      </c>
      <c r="H20" s="18">
        <v>13768800</v>
      </c>
      <c r="I20" s="13">
        <v>15133180</v>
      </c>
      <c r="J20" s="13">
        <v>15101050</v>
      </c>
      <c r="K20" s="13">
        <v>15222260</v>
      </c>
    </row>
    <row r="21" spans="1:11" ht="76.5" x14ac:dyDescent="0.2">
      <c r="A21" s="28"/>
      <c r="B21" s="46" t="s">
        <v>114</v>
      </c>
      <c r="C21" s="42" t="s">
        <v>56</v>
      </c>
      <c r="D21" s="43" t="s">
        <v>19</v>
      </c>
      <c r="E21" s="96" t="s">
        <v>32</v>
      </c>
      <c r="F21" s="18">
        <v>-1499600</v>
      </c>
      <c r="G21" s="18">
        <v>-1532388.34</v>
      </c>
      <c r="H21" s="18">
        <v>-1499600</v>
      </c>
      <c r="I21" s="13">
        <v>-1425060</v>
      </c>
      <c r="J21" s="13">
        <v>-1382570</v>
      </c>
      <c r="K21" s="13">
        <v>-1401590</v>
      </c>
    </row>
    <row r="22" spans="1:11" ht="14.25" x14ac:dyDescent="0.2">
      <c r="A22" s="27" t="s">
        <v>104</v>
      </c>
      <c r="B22" s="38" t="s">
        <v>4</v>
      </c>
      <c r="C22" s="47" t="s">
        <v>61</v>
      </c>
      <c r="D22" s="40" t="s">
        <v>4</v>
      </c>
      <c r="E22" s="97"/>
      <c r="F22" s="17">
        <f>SUM(F23:F26)</f>
        <v>27581500</v>
      </c>
      <c r="G22" s="17">
        <f t="shared" ref="G22:K22" si="3">SUM(G23:G26)</f>
        <v>24721599.810000002</v>
      </c>
      <c r="H22" s="17">
        <f t="shared" si="3"/>
        <v>25527000</v>
      </c>
      <c r="I22" s="17">
        <f t="shared" si="3"/>
        <v>20742000</v>
      </c>
      <c r="J22" s="17">
        <f t="shared" si="3"/>
        <v>22223000</v>
      </c>
      <c r="K22" s="17">
        <f t="shared" si="3"/>
        <v>23724000</v>
      </c>
    </row>
    <row r="23" spans="1:11" ht="25.5" x14ac:dyDescent="0.2">
      <c r="A23" s="28"/>
      <c r="B23" s="41" t="s">
        <v>115</v>
      </c>
      <c r="C23" s="42" t="s">
        <v>57</v>
      </c>
      <c r="D23" s="43" t="s">
        <v>14</v>
      </c>
      <c r="E23" s="96" t="s">
        <v>31</v>
      </c>
      <c r="F23" s="18">
        <v>5390000</v>
      </c>
      <c r="G23" s="18">
        <v>5490476.7800000003</v>
      </c>
      <c r="H23" s="18">
        <v>5450000</v>
      </c>
      <c r="I23" s="13">
        <v>0</v>
      </c>
      <c r="J23" s="13">
        <v>0</v>
      </c>
      <c r="K23" s="128">
        <v>0</v>
      </c>
    </row>
    <row r="24" spans="1:11" ht="38.25" x14ac:dyDescent="0.2">
      <c r="A24" s="28"/>
      <c r="B24" s="41" t="s">
        <v>115</v>
      </c>
      <c r="C24" s="42" t="s">
        <v>58</v>
      </c>
      <c r="D24" s="43" t="s">
        <v>16</v>
      </c>
      <c r="E24" s="96" t="s">
        <v>31</v>
      </c>
      <c r="F24" s="18">
        <v>0</v>
      </c>
      <c r="G24" s="18">
        <v>-42267.93</v>
      </c>
      <c r="H24" s="18">
        <v>0</v>
      </c>
      <c r="I24" s="13">
        <v>0</v>
      </c>
      <c r="J24" s="128">
        <v>0</v>
      </c>
      <c r="K24" s="128">
        <v>0</v>
      </c>
    </row>
    <row r="25" spans="1:11" ht="15" x14ac:dyDescent="0.2">
      <c r="A25" s="28"/>
      <c r="B25" s="41" t="s">
        <v>22</v>
      </c>
      <c r="C25" s="42" t="s">
        <v>59</v>
      </c>
      <c r="D25" s="43" t="s">
        <v>22</v>
      </c>
      <c r="E25" s="96" t="s">
        <v>31</v>
      </c>
      <c r="F25" s="18">
        <v>9573500</v>
      </c>
      <c r="G25" s="18">
        <v>9576671.6500000004</v>
      </c>
      <c r="H25" s="18">
        <v>9577000</v>
      </c>
      <c r="I25" s="13">
        <v>7313000</v>
      </c>
      <c r="J25" s="13">
        <v>7854000</v>
      </c>
      <c r="K25" s="13">
        <v>8349000</v>
      </c>
    </row>
    <row r="26" spans="1:11" ht="38.25" x14ac:dyDescent="0.2">
      <c r="A26" s="28"/>
      <c r="B26" s="41" t="s">
        <v>116</v>
      </c>
      <c r="C26" s="42" t="s">
        <v>60</v>
      </c>
      <c r="D26" s="43" t="s">
        <v>259</v>
      </c>
      <c r="E26" s="96" t="s">
        <v>31</v>
      </c>
      <c r="F26" s="18">
        <v>12618000</v>
      </c>
      <c r="G26" s="18">
        <v>9696719.3100000005</v>
      </c>
      <c r="H26" s="18">
        <v>10500000</v>
      </c>
      <c r="I26" s="130">
        <v>13429000</v>
      </c>
      <c r="J26" s="13">
        <v>14369000</v>
      </c>
      <c r="K26" s="13">
        <v>15375000</v>
      </c>
    </row>
    <row r="27" spans="1:11" ht="14.25" x14ac:dyDescent="0.2">
      <c r="A27" s="27" t="s">
        <v>105</v>
      </c>
      <c r="B27" s="38" t="s">
        <v>62</v>
      </c>
      <c r="C27" s="47" t="s">
        <v>63</v>
      </c>
      <c r="D27" s="40" t="s">
        <v>62</v>
      </c>
      <c r="E27" s="97"/>
      <c r="F27" s="17">
        <f t="shared" ref="F27:K27" si="4">SUM(F28:F29)</f>
        <v>1800000</v>
      </c>
      <c r="G27" s="17">
        <f t="shared" si="4"/>
        <v>1909285.14</v>
      </c>
      <c r="H27" s="17">
        <f t="shared" si="4"/>
        <v>2000000</v>
      </c>
      <c r="I27" s="17">
        <f t="shared" si="4"/>
        <v>400000</v>
      </c>
      <c r="J27" s="17">
        <f t="shared" si="4"/>
        <v>420000</v>
      </c>
      <c r="K27" s="17">
        <f t="shared" si="4"/>
        <v>440000</v>
      </c>
    </row>
    <row r="28" spans="1:11" ht="51" x14ac:dyDescent="0.2">
      <c r="A28" s="28"/>
      <c r="B28" s="41" t="s">
        <v>117</v>
      </c>
      <c r="C28" s="42" t="s">
        <v>64</v>
      </c>
      <c r="D28" s="43" t="s">
        <v>11</v>
      </c>
      <c r="E28" s="96" t="s">
        <v>31</v>
      </c>
      <c r="F28" s="18">
        <v>1780000</v>
      </c>
      <c r="G28" s="18">
        <v>1889285.14</v>
      </c>
      <c r="H28" s="18">
        <v>1980000</v>
      </c>
      <c r="I28" s="13">
        <v>400000</v>
      </c>
      <c r="J28" s="13">
        <v>420000</v>
      </c>
      <c r="K28" s="13">
        <v>440000</v>
      </c>
    </row>
    <row r="29" spans="1:11" ht="38.25" x14ac:dyDescent="0.2">
      <c r="A29" s="28"/>
      <c r="B29" s="41" t="s">
        <v>30</v>
      </c>
      <c r="C29" s="42" t="s">
        <v>65</v>
      </c>
      <c r="D29" s="43" t="s">
        <v>30</v>
      </c>
      <c r="E29" s="96" t="s">
        <v>33</v>
      </c>
      <c r="F29" s="18">
        <v>20000</v>
      </c>
      <c r="G29" s="18">
        <v>20000</v>
      </c>
      <c r="H29" s="18">
        <v>20000</v>
      </c>
      <c r="I29" s="18">
        <v>0</v>
      </c>
      <c r="J29" s="18">
        <v>0</v>
      </c>
      <c r="K29" s="18">
        <v>0</v>
      </c>
    </row>
    <row r="30" spans="1:11" ht="51" x14ac:dyDescent="0.2">
      <c r="A30" s="27" t="s">
        <v>106</v>
      </c>
      <c r="B30" s="38" t="s">
        <v>66</v>
      </c>
      <c r="C30" s="47" t="s">
        <v>67</v>
      </c>
      <c r="D30" s="40" t="s">
        <v>66</v>
      </c>
      <c r="E30" s="97"/>
      <c r="F30" s="17">
        <f t="shared" ref="F30:K30" si="5">SUM(F31:F35)</f>
        <v>30162205</v>
      </c>
      <c r="G30" s="17">
        <f t="shared" si="5"/>
        <v>27654715.539999999</v>
      </c>
      <c r="H30" s="17">
        <f t="shared" si="5"/>
        <v>31909700</v>
      </c>
      <c r="I30" s="17">
        <f t="shared" si="5"/>
        <v>25821744</v>
      </c>
      <c r="J30" s="17">
        <f t="shared" si="5"/>
        <v>22286670</v>
      </c>
      <c r="K30" s="17">
        <f t="shared" si="5"/>
        <v>22286820</v>
      </c>
    </row>
    <row r="31" spans="1:11" ht="102" x14ac:dyDescent="0.2">
      <c r="A31" s="28"/>
      <c r="B31" s="41" t="s">
        <v>118</v>
      </c>
      <c r="C31" s="42" t="s">
        <v>139</v>
      </c>
      <c r="D31" s="43" t="s">
        <v>260</v>
      </c>
      <c r="E31" s="96" t="s">
        <v>234</v>
      </c>
      <c r="F31" s="18">
        <v>27000000</v>
      </c>
      <c r="G31" s="18">
        <v>23278336.07</v>
      </c>
      <c r="H31" s="18">
        <v>27000000</v>
      </c>
      <c r="I31" s="13">
        <f>18000000+3535354</f>
        <v>21535354</v>
      </c>
      <c r="J31" s="13">
        <v>18000000</v>
      </c>
      <c r="K31" s="13">
        <v>18000000</v>
      </c>
    </row>
    <row r="32" spans="1:11" ht="89.25" x14ac:dyDescent="0.2">
      <c r="A32" s="28"/>
      <c r="B32" s="41" t="s">
        <v>118</v>
      </c>
      <c r="C32" s="42" t="s">
        <v>68</v>
      </c>
      <c r="D32" s="43" t="s">
        <v>12</v>
      </c>
      <c r="E32" s="96" t="s">
        <v>234</v>
      </c>
      <c r="F32" s="18">
        <v>146500</v>
      </c>
      <c r="G32" s="18">
        <v>158800.20000000001</v>
      </c>
      <c r="H32" s="18">
        <v>160000</v>
      </c>
      <c r="I32" s="13">
        <v>90000</v>
      </c>
      <c r="J32" s="13">
        <v>90000</v>
      </c>
      <c r="K32" s="13">
        <v>90000</v>
      </c>
    </row>
    <row r="33" spans="1:11" ht="76.5" x14ac:dyDescent="0.2">
      <c r="A33" s="28"/>
      <c r="B33" s="41" t="s">
        <v>119</v>
      </c>
      <c r="C33" s="42" t="s">
        <v>69</v>
      </c>
      <c r="D33" s="43" t="s">
        <v>18</v>
      </c>
      <c r="E33" s="96" t="s">
        <v>234</v>
      </c>
      <c r="F33" s="18">
        <v>3000005</v>
      </c>
      <c r="G33" s="18">
        <v>4201865.2699999996</v>
      </c>
      <c r="H33" s="18">
        <v>4300000</v>
      </c>
      <c r="I33" s="13">
        <v>4180390</v>
      </c>
      <c r="J33" s="13">
        <v>4180670</v>
      </c>
      <c r="K33" s="13">
        <v>4180820</v>
      </c>
    </row>
    <row r="34" spans="1:11" ht="63.75" x14ac:dyDescent="0.2">
      <c r="A34" s="28"/>
      <c r="B34" s="41" t="s">
        <v>120</v>
      </c>
      <c r="C34" s="42" t="s">
        <v>70</v>
      </c>
      <c r="D34" s="43" t="s">
        <v>5</v>
      </c>
      <c r="E34" s="96" t="s">
        <v>234</v>
      </c>
      <c r="F34" s="18">
        <v>15700</v>
      </c>
      <c r="G34" s="18">
        <v>15714</v>
      </c>
      <c r="H34" s="18">
        <v>15700</v>
      </c>
      <c r="I34" s="13">
        <v>16000</v>
      </c>
      <c r="J34" s="13">
        <v>16000</v>
      </c>
      <c r="K34" s="13">
        <v>16000</v>
      </c>
    </row>
    <row r="35" spans="1:11" ht="89.25" x14ac:dyDescent="0.2">
      <c r="A35" s="28"/>
      <c r="B35" s="41" t="s">
        <v>121</v>
      </c>
      <c r="C35" s="42" t="s">
        <v>71</v>
      </c>
      <c r="D35" s="43" t="s">
        <v>20</v>
      </c>
      <c r="E35" s="96" t="s">
        <v>234</v>
      </c>
      <c r="F35" s="18">
        <v>0</v>
      </c>
      <c r="G35" s="18">
        <v>0</v>
      </c>
      <c r="H35" s="18">
        <v>434000</v>
      </c>
      <c r="I35" s="18">
        <v>0</v>
      </c>
      <c r="J35" s="18">
        <v>0</v>
      </c>
      <c r="K35" s="18">
        <v>0</v>
      </c>
    </row>
    <row r="36" spans="1:11" ht="25.5" x14ac:dyDescent="0.2">
      <c r="A36" s="27" t="s">
        <v>107</v>
      </c>
      <c r="B36" s="38" t="s">
        <v>72</v>
      </c>
      <c r="C36" s="47" t="s">
        <v>73</v>
      </c>
      <c r="D36" s="40" t="s">
        <v>72</v>
      </c>
      <c r="E36" s="97"/>
      <c r="F36" s="17">
        <f t="shared" ref="F36:K36" si="6">SUM(F37:F39)</f>
        <v>866800</v>
      </c>
      <c r="G36" s="17">
        <f t="shared" si="6"/>
        <v>769460.22</v>
      </c>
      <c r="H36" s="17">
        <f t="shared" si="6"/>
        <v>866800</v>
      </c>
      <c r="I36" s="17">
        <f t="shared" si="6"/>
        <v>903000</v>
      </c>
      <c r="J36" s="17">
        <f t="shared" si="6"/>
        <v>903000</v>
      </c>
      <c r="K36" s="17">
        <f t="shared" si="6"/>
        <v>903000</v>
      </c>
    </row>
    <row r="37" spans="1:11" ht="25.5" x14ac:dyDescent="0.2">
      <c r="A37" s="28"/>
      <c r="B37" s="41" t="s">
        <v>122</v>
      </c>
      <c r="C37" s="42" t="s">
        <v>74</v>
      </c>
      <c r="D37" s="43" t="s">
        <v>261</v>
      </c>
      <c r="E37" s="96" t="s">
        <v>34</v>
      </c>
      <c r="F37" s="18">
        <v>373500</v>
      </c>
      <c r="G37" s="18">
        <v>404709.88</v>
      </c>
      <c r="H37" s="18">
        <v>466800</v>
      </c>
      <c r="I37" s="13">
        <v>305200</v>
      </c>
      <c r="J37" s="13">
        <v>305200</v>
      </c>
      <c r="K37" s="13">
        <v>305200</v>
      </c>
    </row>
    <row r="38" spans="1:11" ht="25.5" x14ac:dyDescent="0.2">
      <c r="A38" s="28"/>
      <c r="B38" s="41" t="s">
        <v>122</v>
      </c>
      <c r="C38" s="42" t="s">
        <v>75</v>
      </c>
      <c r="D38" s="43" t="s">
        <v>7</v>
      </c>
      <c r="E38" s="96" t="s">
        <v>34</v>
      </c>
      <c r="F38" s="18">
        <v>343800</v>
      </c>
      <c r="G38" s="18">
        <v>185598.71</v>
      </c>
      <c r="H38" s="18">
        <v>200000</v>
      </c>
      <c r="I38" s="13">
        <v>295800</v>
      </c>
      <c r="J38" s="13">
        <v>295800</v>
      </c>
      <c r="K38" s="13">
        <v>295800</v>
      </c>
    </row>
    <row r="39" spans="1:11" ht="25.5" x14ac:dyDescent="0.2">
      <c r="A39" s="28"/>
      <c r="B39" s="41" t="s">
        <v>123</v>
      </c>
      <c r="C39" s="42" t="s">
        <v>76</v>
      </c>
      <c r="D39" s="43" t="s">
        <v>24</v>
      </c>
      <c r="E39" s="96" t="s">
        <v>34</v>
      </c>
      <c r="F39" s="18">
        <v>149500</v>
      </c>
      <c r="G39" s="18">
        <v>179151.63</v>
      </c>
      <c r="H39" s="18">
        <v>200000</v>
      </c>
      <c r="I39" s="13">
        <v>302000</v>
      </c>
      <c r="J39" s="13">
        <v>302000</v>
      </c>
      <c r="K39" s="13">
        <v>302000</v>
      </c>
    </row>
    <row r="40" spans="1:11" ht="38.25" x14ac:dyDescent="0.2">
      <c r="A40" s="27" t="s">
        <v>108</v>
      </c>
      <c r="B40" s="38" t="s">
        <v>77</v>
      </c>
      <c r="C40" s="47" t="s">
        <v>78</v>
      </c>
      <c r="D40" s="40" t="s">
        <v>77</v>
      </c>
      <c r="E40" s="97"/>
      <c r="F40" s="17">
        <f>F41+F42</f>
        <v>122780</v>
      </c>
      <c r="G40" s="17">
        <f t="shared" ref="G40:K40" si="7">G41+G42</f>
        <v>308318.51</v>
      </c>
      <c r="H40" s="17">
        <f t="shared" si="7"/>
        <v>315000</v>
      </c>
      <c r="I40" s="17">
        <f t="shared" si="7"/>
        <v>33000</v>
      </c>
      <c r="J40" s="17">
        <f t="shared" si="7"/>
        <v>33000</v>
      </c>
      <c r="K40" s="17">
        <f t="shared" si="7"/>
        <v>33000</v>
      </c>
    </row>
    <row r="41" spans="1:11" ht="38.25" x14ac:dyDescent="0.2">
      <c r="A41" s="28"/>
      <c r="B41" s="41" t="s">
        <v>124</v>
      </c>
      <c r="C41" s="42" t="s">
        <v>221</v>
      </c>
      <c r="D41" s="43" t="s">
        <v>222</v>
      </c>
      <c r="E41" s="96" t="s">
        <v>234</v>
      </c>
      <c r="F41" s="18">
        <v>33000</v>
      </c>
      <c r="G41" s="18">
        <v>2440.77</v>
      </c>
      <c r="H41" s="18">
        <v>5000</v>
      </c>
      <c r="I41" s="13">
        <v>33000</v>
      </c>
      <c r="J41" s="13">
        <v>33000</v>
      </c>
      <c r="K41" s="13">
        <v>33000</v>
      </c>
    </row>
    <row r="42" spans="1:11" s="7" customFormat="1" ht="25.5" x14ac:dyDescent="0.2">
      <c r="A42" s="28"/>
      <c r="B42" s="41" t="s">
        <v>124</v>
      </c>
      <c r="C42" s="42" t="s">
        <v>223</v>
      </c>
      <c r="D42" s="43" t="s">
        <v>2</v>
      </c>
      <c r="E42" s="96" t="s">
        <v>36</v>
      </c>
      <c r="F42" s="18">
        <v>89780</v>
      </c>
      <c r="G42" s="18">
        <v>305877.74</v>
      </c>
      <c r="H42" s="94">
        <v>310000</v>
      </c>
      <c r="I42" s="13">
        <v>0</v>
      </c>
      <c r="J42" s="13">
        <v>0</v>
      </c>
      <c r="K42" s="13">
        <v>0</v>
      </c>
    </row>
    <row r="43" spans="1:11" ht="38.25" x14ac:dyDescent="0.2">
      <c r="A43" s="27" t="s">
        <v>109</v>
      </c>
      <c r="B43" s="38" t="s">
        <v>80</v>
      </c>
      <c r="C43" s="47" t="s">
        <v>79</v>
      </c>
      <c r="D43" s="40" t="s">
        <v>80</v>
      </c>
      <c r="E43" s="97"/>
      <c r="F43" s="17">
        <f t="shared" ref="F43:K43" si="8">SUM(F44:F44)</f>
        <v>4929315</v>
      </c>
      <c r="G43" s="17">
        <f t="shared" si="8"/>
        <v>6023366.1500000004</v>
      </c>
      <c r="H43" s="17">
        <f t="shared" si="8"/>
        <v>6023000</v>
      </c>
      <c r="I43" s="95">
        <f t="shared" si="8"/>
        <v>0</v>
      </c>
      <c r="J43" s="95">
        <f t="shared" si="8"/>
        <v>0</v>
      </c>
      <c r="K43" s="95">
        <f t="shared" si="8"/>
        <v>0</v>
      </c>
    </row>
    <row r="44" spans="1:11" ht="63.75" x14ac:dyDescent="0.2">
      <c r="A44" s="28"/>
      <c r="B44" s="41" t="s">
        <v>125</v>
      </c>
      <c r="C44" s="42" t="s">
        <v>81</v>
      </c>
      <c r="D44" s="43" t="s">
        <v>262</v>
      </c>
      <c r="E44" s="96" t="s">
        <v>234</v>
      </c>
      <c r="F44" s="18">
        <v>4929315</v>
      </c>
      <c r="G44" s="18">
        <v>6023366.1500000004</v>
      </c>
      <c r="H44" s="18">
        <v>6023000</v>
      </c>
      <c r="I44" s="130">
        <v>0</v>
      </c>
      <c r="J44" s="13">
        <v>0</v>
      </c>
      <c r="K44" s="13">
        <v>0</v>
      </c>
    </row>
    <row r="45" spans="1:11" ht="25.5" x14ac:dyDescent="0.2">
      <c r="A45" s="72" t="s">
        <v>110</v>
      </c>
      <c r="B45" s="73" t="s">
        <v>82</v>
      </c>
      <c r="C45" s="74" t="s">
        <v>83</v>
      </c>
      <c r="D45" s="75" t="s">
        <v>82</v>
      </c>
      <c r="E45" s="98"/>
      <c r="F45" s="17">
        <f>F46+F47+F48+F49+F50+F51+F52+F53+F54+F55+F56+F57+F58+F59+F60+F61+F62+F63+F64+F65+F66+F67+F68+F69+F70+F71+F72+F73+F74+F75</f>
        <v>1400000</v>
      </c>
      <c r="G45" s="17">
        <f t="shared" ref="G45:K45" si="9">G46+G47+G48+G49+G50+G51+G52+G53+G54+G55+G56+G57+G58+G59+G60+G61+G62+G63+G64+G65+G66+G67+G68+G69+G70+G71+G72+G73+G74+G75</f>
        <v>1755746.47</v>
      </c>
      <c r="H45" s="17">
        <f>H46+H47+H48+H49+H50+H51+H52+H53+H54+H55+H56+H57+H58+H59+H60+H61+H62+H63+H64+H65+H66+H67+H68+H69+H70+H71+H72+H73+H74+H75</f>
        <v>1900000.0000000002</v>
      </c>
      <c r="I45" s="17">
        <f t="shared" si="9"/>
        <v>1000000</v>
      </c>
      <c r="J45" s="17">
        <f t="shared" si="9"/>
        <v>1050000</v>
      </c>
      <c r="K45" s="17">
        <f t="shared" si="9"/>
        <v>1100000</v>
      </c>
    </row>
    <row r="46" spans="1:11" ht="89.25" x14ac:dyDescent="0.2">
      <c r="A46" s="80"/>
      <c r="B46" s="81" t="s">
        <v>126</v>
      </c>
      <c r="C46" s="82" t="s">
        <v>211</v>
      </c>
      <c r="D46" s="90" t="s">
        <v>236</v>
      </c>
      <c r="E46" s="99" t="s">
        <v>218</v>
      </c>
      <c r="F46" s="19">
        <v>0</v>
      </c>
      <c r="G46" s="19">
        <v>102.2</v>
      </c>
      <c r="H46" s="18">
        <v>102.2</v>
      </c>
      <c r="I46" s="13">
        <v>0</v>
      </c>
      <c r="J46" s="13">
        <v>0</v>
      </c>
      <c r="K46" s="13">
        <v>0</v>
      </c>
    </row>
    <row r="47" spans="1:11" s="7" customFormat="1" ht="89.25" x14ac:dyDescent="0.2">
      <c r="A47" s="29"/>
      <c r="B47" s="81" t="s">
        <v>126</v>
      </c>
      <c r="C47" s="82" t="s">
        <v>201</v>
      </c>
      <c r="D47" s="90" t="s">
        <v>236</v>
      </c>
      <c r="E47" s="99" t="s">
        <v>217</v>
      </c>
      <c r="F47" s="19">
        <v>130000</v>
      </c>
      <c r="G47" s="19">
        <v>40000</v>
      </c>
      <c r="H47" s="18">
        <v>45000</v>
      </c>
      <c r="I47" s="13">
        <v>15000</v>
      </c>
      <c r="J47" s="13">
        <v>17000</v>
      </c>
      <c r="K47" s="13">
        <v>20000</v>
      </c>
    </row>
    <row r="48" spans="1:11" s="7" customFormat="1" ht="114.75" x14ac:dyDescent="0.2">
      <c r="A48" s="29"/>
      <c r="B48" s="81" t="s">
        <v>126</v>
      </c>
      <c r="C48" s="82" t="s">
        <v>202</v>
      </c>
      <c r="D48" s="83" t="s">
        <v>238</v>
      </c>
      <c r="E48" s="99" t="s">
        <v>217</v>
      </c>
      <c r="F48" s="19">
        <v>38000</v>
      </c>
      <c r="G48" s="19">
        <v>35403.56</v>
      </c>
      <c r="H48" s="18">
        <v>41790</v>
      </c>
      <c r="I48" s="13">
        <v>17000</v>
      </c>
      <c r="J48" s="13">
        <v>17000</v>
      </c>
      <c r="K48" s="13">
        <v>17000</v>
      </c>
    </row>
    <row r="49" spans="1:11" s="7" customFormat="1" ht="114.75" x14ac:dyDescent="0.2">
      <c r="A49" s="29"/>
      <c r="B49" s="81" t="s">
        <v>126</v>
      </c>
      <c r="C49" s="82" t="s">
        <v>212</v>
      </c>
      <c r="D49" s="83" t="s">
        <v>238</v>
      </c>
      <c r="E49" s="99" t="s">
        <v>218</v>
      </c>
      <c r="F49" s="19">
        <v>5000</v>
      </c>
      <c r="G49" s="19">
        <v>17830.669999999998</v>
      </c>
      <c r="H49" s="18">
        <v>20000</v>
      </c>
      <c r="I49" s="13">
        <v>10000</v>
      </c>
      <c r="J49" s="13">
        <v>15000</v>
      </c>
      <c r="K49" s="13">
        <v>20000</v>
      </c>
    </row>
    <row r="50" spans="1:11" s="7" customFormat="1" ht="89.25" x14ac:dyDescent="0.2">
      <c r="A50" s="29"/>
      <c r="B50" s="81" t="s">
        <v>126</v>
      </c>
      <c r="C50" s="82" t="s">
        <v>203</v>
      </c>
      <c r="D50" s="81" t="s">
        <v>237</v>
      </c>
      <c r="E50" s="99" t="s">
        <v>217</v>
      </c>
      <c r="F50" s="19">
        <v>2000</v>
      </c>
      <c r="G50" s="19">
        <v>5003.55</v>
      </c>
      <c r="H50" s="18">
        <v>5003.55</v>
      </c>
      <c r="I50" s="13">
        <v>2000</v>
      </c>
      <c r="J50" s="13">
        <v>2000</v>
      </c>
      <c r="K50" s="13">
        <v>5000</v>
      </c>
    </row>
    <row r="51" spans="1:11" s="7" customFormat="1" ht="89.25" x14ac:dyDescent="0.2">
      <c r="A51" s="29"/>
      <c r="B51" s="81" t="s">
        <v>126</v>
      </c>
      <c r="C51" s="82" t="s">
        <v>196</v>
      </c>
      <c r="D51" s="90" t="s">
        <v>239</v>
      </c>
      <c r="E51" s="96" t="s">
        <v>234</v>
      </c>
      <c r="F51" s="19">
        <v>15000</v>
      </c>
      <c r="G51" s="19">
        <v>15000</v>
      </c>
      <c r="H51" s="18">
        <v>15000</v>
      </c>
      <c r="I51" s="13">
        <v>0</v>
      </c>
      <c r="J51" s="13">
        <v>0</v>
      </c>
      <c r="K51" s="13">
        <v>0</v>
      </c>
    </row>
    <row r="52" spans="1:11" s="7" customFormat="1" ht="102" x14ac:dyDescent="0.2">
      <c r="A52" s="29"/>
      <c r="B52" s="81" t="s">
        <v>126</v>
      </c>
      <c r="C52" s="82" t="s">
        <v>204</v>
      </c>
      <c r="D52" s="90" t="s">
        <v>240</v>
      </c>
      <c r="E52" s="99" t="s">
        <v>217</v>
      </c>
      <c r="F52" s="19">
        <v>472800</v>
      </c>
      <c r="G52" s="19">
        <v>638000</v>
      </c>
      <c r="H52" s="18">
        <v>678000</v>
      </c>
      <c r="I52" s="13">
        <v>504000</v>
      </c>
      <c r="J52" s="13">
        <v>524000</v>
      </c>
      <c r="K52" s="13">
        <v>541000</v>
      </c>
    </row>
    <row r="53" spans="1:11" s="7" customFormat="1" ht="89.25" x14ac:dyDescent="0.2">
      <c r="A53" s="29"/>
      <c r="B53" s="81" t="s">
        <v>126</v>
      </c>
      <c r="C53" s="82" t="s">
        <v>264</v>
      </c>
      <c r="D53" s="90" t="s">
        <v>265</v>
      </c>
      <c r="E53" s="96" t="s">
        <v>234</v>
      </c>
      <c r="F53" s="19">
        <v>90000</v>
      </c>
      <c r="G53" s="19">
        <v>90000</v>
      </c>
      <c r="H53" s="18">
        <v>90000</v>
      </c>
      <c r="I53" s="13">
        <v>0</v>
      </c>
      <c r="J53" s="13">
        <v>0</v>
      </c>
      <c r="K53" s="13">
        <v>0</v>
      </c>
    </row>
    <row r="54" spans="1:11" s="7" customFormat="1" ht="89.25" x14ac:dyDescent="0.2">
      <c r="A54" s="29"/>
      <c r="B54" s="81" t="s">
        <v>126</v>
      </c>
      <c r="C54" s="82" t="s">
        <v>205</v>
      </c>
      <c r="D54" s="90" t="s">
        <v>241</v>
      </c>
      <c r="E54" s="99" t="s">
        <v>217</v>
      </c>
      <c r="F54" s="19">
        <v>4000</v>
      </c>
      <c r="G54" s="19">
        <v>0</v>
      </c>
      <c r="H54" s="18">
        <v>0</v>
      </c>
      <c r="I54" s="13">
        <v>0</v>
      </c>
      <c r="J54" s="13">
        <v>0</v>
      </c>
      <c r="K54" s="13">
        <v>0</v>
      </c>
    </row>
    <row r="55" spans="1:11" s="7" customFormat="1" ht="89.25" x14ac:dyDescent="0.2">
      <c r="A55" s="29"/>
      <c r="B55" s="81" t="s">
        <v>126</v>
      </c>
      <c r="C55" s="82" t="s">
        <v>266</v>
      </c>
      <c r="D55" s="90" t="s">
        <v>267</v>
      </c>
      <c r="E55" s="99" t="s">
        <v>217</v>
      </c>
      <c r="F55" s="19">
        <v>0</v>
      </c>
      <c r="G55" s="19">
        <v>3000</v>
      </c>
      <c r="H55" s="18">
        <v>3000</v>
      </c>
      <c r="I55" s="13">
        <v>0</v>
      </c>
      <c r="J55" s="13">
        <v>0</v>
      </c>
      <c r="K55" s="13">
        <v>0</v>
      </c>
    </row>
    <row r="56" spans="1:11" s="7" customFormat="1" ht="89.25" x14ac:dyDescent="0.2">
      <c r="A56" s="29"/>
      <c r="B56" s="81" t="s">
        <v>126</v>
      </c>
      <c r="C56" s="82" t="s">
        <v>213</v>
      </c>
      <c r="D56" s="90" t="s">
        <v>242</v>
      </c>
      <c r="E56" s="99" t="s">
        <v>218</v>
      </c>
      <c r="F56" s="19">
        <v>0</v>
      </c>
      <c r="G56" s="19">
        <v>100</v>
      </c>
      <c r="H56" s="18">
        <v>100</v>
      </c>
      <c r="I56" s="13">
        <v>0</v>
      </c>
      <c r="J56" s="13">
        <v>0</v>
      </c>
      <c r="K56" s="13">
        <v>0</v>
      </c>
    </row>
    <row r="57" spans="1:11" s="7" customFormat="1" ht="89.25" x14ac:dyDescent="0.2">
      <c r="A57" s="29"/>
      <c r="B57" s="81" t="s">
        <v>126</v>
      </c>
      <c r="C57" s="82" t="s">
        <v>268</v>
      </c>
      <c r="D57" s="90" t="s">
        <v>269</v>
      </c>
      <c r="E57" s="99" t="s">
        <v>217</v>
      </c>
      <c r="F57" s="19">
        <v>18000</v>
      </c>
      <c r="G57" s="19">
        <v>18000</v>
      </c>
      <c r="H57" s="18">
        <v>18000</v>
      </c>
      <c r="I57" s="13">
        <v>10000</v>
      </c>
      <c r="J57" s="13">
        <v>10000</v>
      </c>
      <c r="K57" s="13">
        <v>10000</v>
      </c>
    </row>
    <row r="58" spans="1:11" s="7" customFormat="1" ht="102" x14ac:dyDescent="0.2">
      <c r="A58" s="29"/>
      <c r="B58" s="81" t="s">
        <v>126</v>
      </c>
      <c r="C58" s="82" t="s">
        <v>206</v>
      </c>
      <c r="D58" s="90" t="s">
        <v>243</v>
      </c>
      <c r="E58" s="99" t="s">
        <v>217</v>
      </c>
      <c r="F58" s="19">
        <v>14000</v>
      </c>
      <c r="G58" s="19">
        <v>15149.36</v>
      </c>
      <c r="H58" s="18">
        <v>19000</v>
      </c>
      <c r="I58" s="13">
        <v>10000</v>
      </c>
      <c r="J58" s="13">
        <v>10000</v>
      </c>
      <c r="K58" s="13">
        <v>10000</v>
      </c>
    </row>
    <row r="59" spans="1:11" s="7" customFormat="1" ht="127.5" x14ac:dyDescent="0.2">
      <c r="A59" s="29"/>
      <c r="B59" s="81" t="s">
        <v>126</v>
      </c>
      <c r="C59" s="82" t="s">
        <v>207</v>
      </c>
      <c r="D59" s="91" t="s">
        <v>244</v>
      </c>
      <c r="E59" s="99" t="s">
        <v>217</v>
      </c>
      <c r="F59" s="19">
        <v>22200</v>
      </c>
      <c r="G59" s="19">
        <v>6298.64</v>
      </c>
      <c r="H59" s="18">
        <v>11000</v>
      </c>
      <c r="I59" s="13">
        <v>2000</v>
      </c>
      <c r="J59" s="13">
        <v>5000</v>
      </c>
      <c r="K59" s="13">
        <v>7000</v>
      </c>
    </row>
    <row r="60" spans="1:11" s="7" customFormat="1" ht="89.25" x14ac:dyDescent="0.2">
      <c r="A60" s="29"/>
      <c r="B60" s="81" t="s">
        <v>126</v>
      </c>
      <c r="C60" s="82" t="s">
        <v>208</v>
      </c>
      <c r="D60" s="90" t="s">
        <v>246</v>
      </c>
      <c r="E60" s="99" t="s">
        <v>217</v>
      </c>
      <c r="F60" s="19">
        <v>30000</v>
      </c>
      <c r="G60" s="19">
        <v>4000</v>
      </c>
      <c r="H60" s="18">
        <v>4000</v>
      </c>
      <c r="I60" s="13">
        <v>0</v>
      </c>
      <c r="J60" s="13">
        <v>0</v>
      </c>
      <c r="K60" s="13">
        <v>0</v>
      </c>
    </row>
    <row r="61" spans="1:11" s="7" customFormat="1" ht="127.5" x14ac:dyDescent="0.2">
      <c r="A61" s="29"/>
      <c r="B61" s="81" t="s">
        <v>126</v>
      </c>
      <c r="C61" s="82" t="s">
        <v>270</v>
      </c>
      <c r="D61" s="90" t="s">
        <v>271</v>
      </c>
      <c r="E61" s="99" t="s">
        <v>217</v>
      </c>
      <c r="F61" s="19">
        <v>39000</v>
      </c>
      <c r="G61" s="19">
        <v>39000</v>
      </c>
      <c r="H61" s="18">
        <v>39000</v>
      </c>
      <c r="I61" s="13">
        <v>25000</v>
      </c>
      <c r="J61" s="13">
        <v>25000</v>
      </c>
      <c r="K61" s="13">
        <v>25000</v>
      </c>
    </row>
    <row r="62" spans="1:11" s="7" customFormat="1" ht="89.25" x14ac:dyDescent="0.2">
      <c r="A62" s="29"/>
      <c r="B62" s="81" t="s">
        <v>126</v>
      </c>
      <c r="C62" s="82" t="s">
        <v>209</v>
      </c>
      <c r="D62" s="90" t="s">
        <v>247</v>
      </c>
      <c r="E62" s="99" t="s">
        <v>217</v>
      </c>
      <c r="F62" s="19">
        <v>294000</v>
      </c>
      <c r="G62" s="19">
        <v>226652.29</v>
      </c>
      <c r="H62" s="18">
        <v>240078.39</v>
      </c>
      <c r="I62" s="13">
        <v>180000</v>
      </c>
      <c r="J62" s="13">
        <v>180000</v>
      </c>
      <c r="K62" s="13">
        <v>185000</v>
      </c>
    </row>
    <row r="63" spans="1:11" s="7" customFormat="1" ht="76.5" x14ac:dyDescent="0.2">
      <c r="A63" s="29"/>
      <c r="B63" s="81" t="s">
        <v>126</v>
      </c>
      <c r="C63" s="82" t="s">
        <v>197</v>
      </c>
      <c r="D63" s="90" t="s">
        <v>245</v>
      </c>
      <c r="E63" s="132" t="s">
        <v>234</v>
      </c>
      <c r="F63" s="19">
        <v>0</v>
      </c>
      <c r="G63" s="19">
        <v>500</v>
      </c>
      <c r="H63" s="18">
        <v>500</v>
      </c>
      <c r="I63" s="13">
        <v>0</v>
      </c>
      <c r="J63" s="13">
        <v>0</v>
      </c>
      <c r="K63" s="13">
        <v>0</v>
      </c>
    </row>
    <row r="64" spans="1:11" s="7" customFormat="1" ht="102" x14ac:dyDescent="0.2">
      <c r="A64" s="29"/>
      <c r="B64" s="81" t="s">
        <v>126</v>
      </c>
      <c r="C64" s="82" t="s">
        <v>210</v>
      </c>
      <c r="D64" s="81" t="s">
        <v>251</v>
      </c>
      <c r="E64" s="99" t="s">
        <v>217</v>
      </c>
      <c r="F64" s="19">
        <v>135000</v>
      </c>
      <c r="G64" s="19">
        <v>157750.82</v>
      </c>
      <c r="H64" s="18">
        <v>173000</v>
      </c>
      <c r="I64" s="13">
        <v>100000</v>
      </c>
      <c r="J64" s="13">
        <v>115000</v>
      </c>
      <c r="K64" s="13">
        <v>125000</v>
      </c>
    </row>
    <row r="65" spans="1:11" s="7" customFormat="1" ht="102" x14ac:dyDescent="0.2">
      <c r="A65" s="29"/>
      <c r="B65" s="81" t="s">
        <v>126</v>
      </c>
      <c r="C65" s="82" t="s">
        <v>214</v>
      </c>
      <c r="D65" s="81" t="s">
        <v>251</v>
      </c>
      <c r="E65" s="99" t="s">
        <v>218</v>
      </c>
      <c r="F65" s="19">
        <v>10000</v>
      </c>
      <c r="G65" s="19">
        <v>14124.22</v>
      </c>
      <c r="H65" s="18">
        <v>29240.3</v>
      </c>
      <c r="I65" s="13">
        <v>10000</v>
      </c>
      <c r="J65" s="13">
        <v>10000</v>
      </c>
      <c r="K65" s="13">
        <v>10000</v>
      </c>
    </row>
    <row r="66" spans="1:11" s="7" customFormat="1" ht="153" x14ac:dyDescent="0.2">
      <c r="A66" s="29"/>
      <c r="B66" s="81" t="s">
        <v>126</v>
      </c>
      <c r="C66" s="82" t="s">
        <v>272</v>
      </c>
      <c r="D66" s="81" t="s">
        <v>273</v>
      </c>
      <c r="E66" s="99" t="s">
        <v>217</v>
      </c>
      <c r="F66" s="19">
        <v>25000</v>
      </c>
      <c r="G66" s="19">
        <v>25000</v>
      </c>
      <c r="H66" s="18">
        <v>25000</v>
      </c>
      <c r="I66" s="13">
        <v>0</v>
      </c>
      <c r="J66" s="13">
        <v>0</v>
      </c>
      <c r="K66" s="13">
        <v>0</v>
      </c>
    </row>
    <row r="67" spans="1:11" s="7" customFormat="1" ht="90" x14ac:dyDescent="0.25">
      <c r="A67" s="29"/>
      <c r="B67" s="81" t="s">
        <v>126</v>
      </c>
      <c r="C67" s="82" t="s">
        <v>215</v>
      </c>
      <c r="D67" s="92" t="s">
        <v>219</v>
      </c>
      <c r="E67" s="99" t="s">
        <v>218</v>
      </c>
      <c r="F67" s="19">
        <v>0</v>
      </c>
      <c r="G67" s="19">
        <v>16800</v>
      </c>
      <c r="H67" s="18">
        <v>17500</v>
      </c>
      <c r="I67" s="13">
        <v>10000</v>
      </c>
      <c r="J67" s="13">
        <v>15000</v>
      </c>
      <c r="K67" s="13">
        <v>20000</v>
      </c>
    </row>
    <row r="68" spans="1:11" s="7" customFormat="1" ht="89.25" x14ac:dyDescent="0.2">
      <c r="A68" s="29"/>
      <c r="B68" s="81" t="s">
        <v>126</v>
      </c>
      <c r="C68" s="82" t="s">
        <v>274</v>
      </c>
      <c r="D68" s="90" t="s">
        <v>275</v>
      </c>
      <c r="E68" s="100" t="s">
        <v>36</v>
      </c>
      <c r="F68" s="19">
        <v>0</v>
      </c>
      <c r="G68" s="19">
        <v>1000</v>
      </c>
      <c r="H68" s="18">
        <v>1000</v>
      </c>
      <c r="I68" s="13">
        <v>0</v>
      </c>
      <c r="J68" s="13">
        <v>0</v>
      </c>
      <c r="K68" s="13">
        <v>0</v>
      </c>
    </row>
    <row r="69" spans="1:11" s="7" customFormat="1" ht="76.5" x14ac:dyDescent="0.2">
      <c r="A69" s="29"/>
      <c r="B69" s="81" t="s">
        <v>126</v>
      </c>
      <c r="C69" s="82" t="s">
        <v>216</v>
      </c>
      <c r="D69" s="90" t="s">
        <v>249</v>
      </c>
      <c r="E69" s="100" t="s">
        <v>36</v>
      </c>
      <c r="F69" s="19">
        <v>0</v>
      </c>
      <c r="G69" s="19">
        <v>60627.67</v>
      </c>
      <c r="H69" s="18">
        <v>65000</v>
      </c>
      <c r="I69" s="13">
        <v>0</v>
      </c>
      <c r="J69" s="13">
        <v>0</v>
      </c>
      <c r="K69" s="13">
        <v>0</v>
      </c>
    </row>
    <row r="70" spans="1:11" s="7" customFormat="1" ht="76.5" x14ac:dyDescent="0.2">
      <c r="A70" s="29"/>
      <c r="B70" s="81" t="s">
        <v>126</v>
      </c>
      <c r="C70" s="82" t="s">
        <v>200</v>
      </c>
      <c r="D70" s="90" t="s">
        <v>249</v>
      </c>
      <c r="E70" s="101" t="s">
        <v>35</v>
      </c>
      <c r="F70" s="19">
        <v>0</v>
      </c>
      <c r="G70" s="19">
        <v>-1</v>
      </c>
      <c r="H70" s="18">
        <v>0</v>
      </c>
      <c r="I70" s="13">
        <v>0</v>
      </c>
      <c r="J70" s="13">
        <v>0</v>
      </c>
      <c r="K70" s="13">
        <v>0</v>
      </c>
    </row>
    <row r="71" spans="1:11" s="7" customFormat="1" ht="76.5" x14ac:dyDescent="0.2">
      <c r="A71" s="29"/>
      <c r="B71" s="81" t="s">
        <v>126</v>
      </c>
      <c r="C71" s="82" t="s">
        <v>199</v>
      </c>
      <c r="D71" s="90" t="s">
        <v>249</v>
      </c>
      <c r="E71" s="101" t="s">
        <v>140</v>
      </c>
      <c r="F71" s="19">
        <v>0</v>
      </c>
      <c r="G71" s="19">
        <v>88623.77</v>
      </c>
      <c r="H71" s="94">
        <v>105000</v>
      </c>
      <c r="I71" s="13">
        <v>70000</v>
      </c>
      <c r="J71" s="13">
        <v>70000</v>
      </c>
      <c r="K71" s="13">
        <v>70000</v>
      </c>
    </row>
    <row r="72" spans="1:11" s="7" customFormat="1" ht="76.5" x14ac:dyDescent="0.2">
      <c r="A72" s="29"/>
      <c r="B72" s="81" t="s">
        <v>126</v>
      </c>
      <c r="C72" s="82" t="s">
        <v>276</v>
      </c>
      <c r="D72" s="90" t="s">
        <v>250</v>
      </c>
      <c r="E72" s="101" t="s">
        <v>37</v>
      </c>
      <c r="F72" s="19">
        <v>40000</v>
      </c>
      <c r="G72" s="19">
        <v>68653.399999999994</v>
      </c>
      <c r="H72" s="94">
        <v>83000</v>
      </c>
      <c r="I72" s="13">
        <v>25000</v>
      </c>
      <c r="J72" s="13">
        <v>25000</v>
      </c>
      <c r="K72" s="13">
        <v>25000</v>
      </c>
    </row>
    <row r="73" spans="1:11" s="7" customFormat="1" ht="76.5" x14ac:dyDescent="0.2">
      <c r="A73" s="29"/>
      <c r="B73" s="81" t="s">
        <v>126</v>
      </c>
      <c r="C73" s="82" t="s">
        <v>277</v>
      </c>
      <c r="D73" s="90" t="s">
        <v>249</v>
      </c>
      <c r="E73" s="102" t="s">
        <v>278</v>
      </c>
      <c r="F73" s="19">
        <v>0</v>
      </c>
      <c r="G73" s="19">
        <v>1968.03</v>
      </c>
      <c r="H73" s="94">
        <v>1968.03</v>
      </c>
      <c r="I73" s="13">
        <v>0</v>
      </c>
      <c r="J73" s="13">
        <v>0</v>
      </c>
      <c r="K73" s="13">
        <v>0</v>
      </c>
    </row>
    <row r="74" spans="1:11" s="7" customFormat="1" ht="76.5" x14ac:dyDescent="0.2">
      <c r="A74" s="29"/>
      <c r="B74" s="81" t="s">
        <v>126</v>
      </c>
      <c r="C74" s="82" t="s">
        <v>198</v>
      </c>
      <c r="D74" s="93" t="s">
        <v>248</v>
      </c>
      <c r="E74" s="101" t="s">
        <v>31</v>
      </c>
      <c r="F74" s="19">
        <v>16000</v>
      </c>
      <c r="G74" s="19">
        <v>17441.759999999998</v>
      </c>
      <c r="H74" s="94">
        <v>20000</v>
      </c>
      <c r="I74" s="13">
        <v>10000</v>
      </c>
      <c r="J74" s="13">
        <v>10000</v>
      </c>
      <c r="K74" s="13">
        <v>10000</v>
      </c>
    </row>
    <row r="75" spans="1:11" s="7" customFormat="1" ht="102" x14ac:dyDescent="0.2">
      <c r="A75" s="29"/>
      <c r="B75" s="81" t="s">
        <v>126</v>
      </c>
      <c r="C75" s="82" t="s">
        <v>279</v>
      </c>
      <c r="D75" s="81" t="s">
        <v>281</v>
      </c>
      <c r="E75" s="99" t="s">
        <v>280</v>
      </c>
      <c r="F75" s="19">
        <v>0</v>
      </c>
      <c r="G75" s="19">
        <v>149717.53</v>
      </c>
      <c r="H75" s="94">
        <v>149717.53</v>
      </c>
      <c r="I75" s="13">
        <v>0</v>
      </c>
      <c r="J75" s="13">
        <v>0</v>
      </c>
      <c r="K75" s="13">
        <v>0</v>
      </c>
    </row>
    <row r="76" spans="1:11" ht="14.25" x14ac:dyDescent="0.2">
      <c r="A76" s="27" t="s">
        <v>111</v>
      </c>
      <c r="B76" s="84" t="s">
        <v>84</v>
      </c>
      <c r="C76" s="85" t="s">
        <v>85</v>
      </c>
      <c r="D76" s="84" t="s">
        <v>84</v>
      </c>
      <c r="E76" s="103"/>
      <c r="F76" s="70">
        <f>(F77+F78)</f>
        <v>0</v>
      </c>
      <c r="G76" s="17">
        <f t="shared" ref="G76:K76" si="10">(G77+G78)</f>
        <v>1712.41</v>
      </c>
      <c r="H76" s="17">
        <f t="shared" si="10"/>
        <v>0</v>
      </c>
      <c r="I76" s="95">
        <f t="shared" si="10"/>
        <v>0</v>
      </c>
      <c r="J76" s="95">
        <f t="shared" si="10"/>
        <v>0</v>
      </c>
      <c r="K76" s="95">
        <f t="shared" si="10"/>
        <v>0</v>
      </c>
    </row>
    <row r="77" spans="1:11" ht="38.25" x14ac:dyDescent="0.2">
      <c r="A77" s="28"/>
      <c r="B77" s="86" t="s">
        <v>127</v>
      </c>
      <c r="C77" s="87" t="s">
        <v>263</v>
      </c>
      <c r="D77" s="86" t="s">
        <v>17</v>
      </c>
      <c r="E77" s="96" t="s">
        <v>234</v>
      </c>
      <c r="F77" s="19">
        <v>0</v>
      </c>
      <c r="G77" s="18">
        <v>1410</v>
      </c>
      <c r="H77" s="18">
        <v>0</v>
      </c>
      <c r="I77" s="129">
        <v>0</v>
      </c>
      <c r="J77" s="129">
        <v>0</v>
      </c>
      <c r="K77" s="129">
        <v>0</v>
      </c>
    </row>
    <row r="78" spans="1:11" s="7" customFormat="1" ht="30" x14ac:dyDescent="0.2">
      <c r="A78" s="28"/>
      <c r="B78" s="86" t="s">
        <v>127</v>
      </c>
      <c r="C78" s="87" t="s">
        <v>137</v>
      </c>
      <c r="D78" s="86" t="s">
        <v>17</v>
      </c>
      <c r="E78" s="100" t="s">
        <v>36</v>
      </c>
      <c r="F78" s="19">
        <v>0</v>
      </c>
      <c r="G78" s="18">
        <v>302.41000000000003</v>
      </c>
      <c r="H78" s="18">
        <v>0</v>
      </c>
      <c r="I78" s="129">
        <v>0</v>
      </c>
      <c r="J78" s="129">
        <v>0</v>
      </c>
      <c r="K78" s="129">
        <v>0</v>
      </c>
    </row>
    <row r="79" spans="1:11" s="7" customFormat="1" ht="27.75" customHeight="1" x14ac:dyDescent="0.2">
      <c r="A79" s="27"/>
      <c r="B79" s="55" t="s">
        <v>143</v>
      </c>
      <c r="C79" s="49" t="s">
        <v>141</v>
      </c>
      <c r="D79" s="56" t="s">
        <v>143</v>
      </c>
      <c r="E79" s="104"/>
      <c r="F79" s="70">
        <f t="shared" ref="F79:K79" si="11">F80+F127+F129</f>
        <v>1255539216.4399998</v>
      </c>
      <c r="G79" s="17">
        <f t="shared" si="11"/>
        <v>743911619.96000004</v>
      </c>
      <c r="H79" s="17">
        <f t="shared" si="11"/>
        <v>1255539216.4399998</v>
      </c>
      <c r="I79" s="17">
        <f t="shared" si="11"/>
        <v>1200086677.5900002</v>
      </c>
      <c r="J79" s="17">
        <f t="shared" si="11"/>
        <v>1382743963.74</v>
      </c>
      <c r="K79" s="17">
        <f t="shared" si="11"/>
        <v>1040886970.53</v>
      </c>
    </row>
    <row r="80" spans="1:11" s="7" customFormat="1" ht="64.5" customHeight="1" x14ac:dyDescent="0.2">
      <c r="A80" s="27"/>
      <c r="B80" s="56" t="s">
        <v>144</v>
      </c>
      <c r="C80" s="49" t="s">
        <v>142</v>
      </c>
      <c r="D80" s="56" t="s">
        <v>144</v>
      </c>
      <c r="E80" s="104"/>
      <c r="F80" s="70">
        <f t="shared" ref="F80:K80" si="12">F81+F86+F107+F118</f>
        <v>1255489216.4399998</v>
      </c>
      <c r="G80" s="17">
        <f t="shared" si="12"/>
        <v>743861619.96000004</v>
      </c>
      <c r="H80" s="17">
        <f t="shared" si="12"/>
        <v>1255489216.4399998</v>
      </c>
      <c r="I80" s="17">
        <f t="shared" si="12"/>
        <v>1200086677.5900002</v>
      </c>
      <c r="J80" s="17">
        <f t="shared" si="12"/>
        <v>1382743963.74</v>
      </c>
      <c r="K80" s="17">
        <f t="shared" si="12"/>
        <v>1040886970.53</v>
      </c>
    </row>
    <row r="81" spans="1:11" s="7" customFormat="1" ht="25.5" x14ac:dyDescent="0.2">
      <c r="A81" s="27" t="s">
        <v>128</v>
      </c>
      <c r="B81" s="88" t="s">
        <v>130</v>
      </c>
      <c r="C81" s="49" t="s">
        <v>145</v>
      </c>
      <c r="D81" s="88" t="s">
        <v>130</v>
      </c>
      <c r="E81" s="104"/>
      <c r="F81" s="70">
        <f>SUM(F82:F85)</f>
        <v>54980153</v>
      </c>
      <c r="G81" s="17">
        <f>SUM(G82:G85)</f>
        <v>44639624</v>
      </c>
      <c r="H81" s="17">
        <f t="shared" ref="H81:K81" si="13">SUM(H82:H85)</f>
        <v>54980153</v>
      </c>
      <c r="I81" s="17">
        <f t="shared" si="13"/>
        <v>25380000</v>
      </c>
      <c r="J81" s="17">
        <f t="shared" si="13"/>
        <v>3318000</v>
      </c>
      <c r="K81" s="17">
        <f t="shared" si="13"/>
        <v>8540000</v>
      </c>
    </row>
    <row r="82" spans="1:11" s="12" customFormat="1" ht="25.5" x14ac:dyDescent="0.2">
      <c r="A82" s="89"/>
      <c r="B82" s="54" t="s">
        <v>130</v>
      </c>
      <c r="C82" s="52" t="s">
        <v>176</v>
      </c>
      <c r="D82" s="60" t="s">
        <v>86</v>
      </c>
      <c r="E82" s="105" t="s">
        <v>88</v>
      </c>
      <c r="F82" s="25">
        <v>12025000</v>
      </c>
      <c r="G82" s="20">
        <v>11022913</v>
      </c>
      <c r="H82" s="25">
        <v>12025000</v>
      </c>
      <c r="I82" s="20">
        <v>13946000</v>
      </c>
      <c r="J82" s="20">
        <v>3318000</v>
      </c>
      <c r="K82" s="20">
        <v>8540000</v>
      </c>
    </row>
    <row r="83" spans="1:11" s="12" customFormat="1" ht="38.25" x14ac:dyDescent="0.2">
      <c r="A83" s="89"/>
      <c r="B83" s="54" t="s">
        <v>130</v>
      </c>
      <c r="C83" s="52" t="s">
        <v>177</v>
      </c>
      <c r="D83" s="60" t="s">
        <v>87</v>
      </c>
      <c r="E83" s="105" t="s">
        <v>88</v>
      </c>
      <c r="F83" s="25">
        <v>39903153</v>
      </c>
      <c r="G83" s="20">
        <v>30564711</v>
      </c>
      <c r="H83" s="25">
        <v>39903153</v>
      </c>
      <c r="I83" s="20">
        <v>11434000</v>
      </c>
      <c r="J83" s="20">
        <v>0</v>
      </c>
      <c r="K83" s="20">
        <v>0</v>
      </c>
    </row>
    <row r="84" spans="1:11" s="12" customFormat="1" ht="25.5" x14ac:dyDescent="0.2">
      <c r="A84" s="89"/>
      <c r="B84" s="54" t="s">
        <v>187</v>
      </c>
      <c r="C84" s="52" t="s">
        <v>290</v>
      </c>
      <c r="D84" s="54" t="s">
        <v>187</v>
      </c>
      <c r="E84" s="105" t="s">
        <v>88</v>
      </c>
      <c r="F84" s="111">
        <v>3052000</v>
      </c>
      <c r="G84" s="20">
        <v>3052000</v>
      </c>
      <c r="H84" s="20">
        <v>3052000</v>
      </c>
      <c r="I84" s="20">
        <v>0</v>
      </c>
      <c r="J84" s="20">
        <v>0</v>
      </c>
      <c r="K84" s="20">
        <v>0</v>
      </c>
    </row>
    <row r="85" spans="1:11" s="12" customFormat="1" ht="25.5" hidden="1" x14ac:dyDescent="0.2">
      <c r="A85" s="89"/>
      <c r="B85" s="58" t="s">
        <v>187</v>
      </c>
      <c r="C85" s="52" t="s">
        <v>178</v>
      </c>
      <c r="D85" s="58" t="s">
        <v>187</v>
      </c>
      <c r="E85" s="105" t="s">
        <v>36</v>
      </c>
      <c r="F85" s="71"/>
      <c r="G85" s="21"/>
      <c r="H85" s="21"/>
      <c r="I85" s="20"/>
      <c r="J85" s="20"/>
      <c r="K85" s="20"/>
    </row>
    <row r="86" spans="1:11" s="12" customFormat="1" ht="38.25" x14ac:dyDescent="0.2">
      <c r="A86" s="76" t="s">
        <v>129</v>
      </c>
      <c r="B86" s="77" t="s">
        <v>132</v>
      </c>
      <c r="C86" s="78" t="s">
        <v>146</v>
      </c>
      <c r="D86" s="79" t="s">
        <v>132</v>
      </c>
      <c r="E86" s="106"/>
      <c r="F86" s="65">
        <f t="shared" ref="F86:K86" si="14">SUM(F87:F106)</f>
        <v>441609007.04999995</v>
      </c>
      <c r="G86" s="65">
        <f t="shared" si="14"/>
        <v>139361485.25</v>
      </c>
      <c r="H86" s="65">
        <f t="shared" si="14"/>
        <v>441609007.04999995</v>
      </c>
      <c r="I86" s="65">
        <f t="shared" si="14"/>
        <v>314348677.48000002</v>
      </c>
      <c r="J86" s="65">
        <f t="shared" si="14"/>
        <v>598688015.35000002</v>
      </c>
      <c r="K86" s="65">
        <f t="shared" si="14"/>
        <v>249242556.85999998</v>
      </c>
    </row>
    <row r="87" spans="1:11" s="12" customFormat="1" ht="38.25" x14ac:dyDescent="0.2">
      <c r="A87" s="31"/>
      <c r="B87" s="50" t="s">
        <v>132</v>
      </c>
      <c r="C87" s="51" t="s">
        <v>152</v>
      </c>
      <c r="D87" s="57" t="s">
        <v>89</v>
      </c>
      <c r="E87" s="107" t="s">
        <v>36</v>
      </c>
      <c r="F87" s="20">
        <v>0</v>
      </c>
      <c r="G87" s="20">
        <v>0</v>
      </c>
      <c r="H87" s="20">
        <v>0</v>
      </c>
      <c r="I87" s="20">
        <v>62200000</v>
      </c>
      <c r="J87" s="20">
        <v>396306954.35000002</v>
      </c>
      <c r="K87" s="20">
        <v>60000000</v>
      </c>
    </row>
    <row r="88" spans="1:11" s="12" customFormat="1" ht="89.25" x14ac:dyDescent="0.2">
      <c r="A88" s="30"/>
      <c r="B88" s="50" t="s">
        <v>132</v>
      </c>
      <c r="C88" s="51" t="s">
        <v>153</v>
      </c>
      <c r="D88" s="57" t="s">
        <v>90</v>
      </c>
      <c r="E88" s="107" t="s">
        <v>36</v>
      </c>
      <c r="F88" s="20">
        <v>178238393</v>
      </c>
      <c r="G88" s="20">
        <v>41893909.869999997</v>
      </c>
      <c r="H88" s="20">
        <v>178238393</v>
      </c>
      <c r="I88" s="20">
        <v>158370571</v>
      </c>
      <c r="J88" s="20">
        <v>151744969.5</v>
      </c>
      <c r="K88" s="20">
        <v>16618054</v>
      </c>
    </row>
    <row r="89" spans="1:11" s="12" customFormat="1" ht="51" hidden="1" x14ac:dyDescent="0.2">
      <c r="A89" s="30"/>
      <c r="B89" s="50" t="s">
        <v>132</v>
      </c>
      <c r="C89" s="51" t="s">
        <v>148</v>
      </c>
      <c r="D89" s="57" t="s">
        <v>147</v>
      </c>
      <c r="E89" s="107" t="s">
        <v>150</v>
      </c>
      <c r="F89" s="20"/>
      <c r="G89" s="20"/>
      <c r="H89" s="20"/>
      <c r="I89" s="20"/>
      <c r="J89" s="20"/>
      <c r="K89" s="20"/>
    </row>
    <row r="90" spans="1:11" s="12" customFormat="1" ht="51" hidden="1" x14ac:dyDescent="0.2">
      <c r="A90" s="30"/>
      <c r="B90" s="50" t="s">
        <v>132</v>
      </c>
      <c r="C90" s="52" t="s">
        <v>151</v>
      </c>
      <c r="D90" s="58" t="s">
        <v>188</v>
      </c>
      <c r="E90" s="107" t="s">
        <v>149</v>
      </c>
      <c r="F90" s="21"/>
      <c r="G90" s="21"/>
      <c r="H90" s="21"/>
      <c r="I90" s="20"/>
      <c r="J90" s="20"/>
      <c r="K90" s="20"/>
    </row>
    <row r="91" spans="1:11" s="12" customFormat="1" ht="63.75" hidden="1" x14ac:dyDescent="0.2">
      <c r="A91" s="30"/>
      <c r="B91" s="50" t="s">
        <v>132</v>
      </c>
      <c r="C91" s="51" t="s">
        <v>154</v>
      </c>
      <c r="D91" s="58" t="s">
        <v>189</v>
      </c>
      <c r="E91" s="107" t="s">
        <v>36</v>
      </c>
      <c r="F91" s="21"/>
      <c r="G91" s="21"/>
      <c r="H91" s="21"/>
      <c r="I91" s="20"/>
      <c r="J91" s="20"/>
      <c r="K91" s="20"/>
    </row>
    <row r="92" spans="1:11" s="12" customFormat="1" ht="38.25" x14ac:dyDescent="0.2">
      <c r="A92" s="30"/>
      <c r="B92" s="50" t="s">
        <v>132</v>
      </c>
      <c r="C92" s="51" t="s">
        <v>185</v>
      </c>
      <c r="D92" s="58" t="s">
        <v>184</v>
      </c>
      <c r="E92" s="107" t="s">
        <v>36</v>
      </c>
      <c r="F92" s="21">
        <v>48062654.659999996</v>
      </c>
      <c r="G92" s="21">
        <v>46330781.960000001</v>
      </c>
      <c r="H92" s="21">
        <v>48062654.659999996</v>
      </c>
      <c r="I92" s="20">
        <v>13456414.73</v>
      </c>
      <c r="J92" s="20">
        <v>0</v>
      </c>
      <c r="K92" s="20">
        <v>22910956.199999999</v>
      </c>
    </row>
    <row r="93" spans="1:11" s="12" customFormat="1" ht="63.75" x14ac:dyDescent="0.2">
      <c r="A93" s="30"/>
      <c r="B93" s="50" t="s">
        <v>132</v>
      </c>
      <c r="C93" s="51" t="s">
        <v>227</v>
      </c>
      <c r="D93" s="58" t="s">
        <v>226</v>
      </c>
      <c r="E93" s="107" t="s">
        <v>150</v>
      </c>
      <c r="F93" s="112">
        <v>32656967</v>
      </c>
      <c r="G93" s="112">
        <v>15414842.74</v>
      </c>
      <c r="H93" s="112">
        <v>32656967</v>
      </c>
      <c r="I93" s="20">
        <v>35258434</v>
      </c>
      <c r="J93" s="20">
        <v>35645177</v>
      </c>
      <c r="K93" s="20">
        <v>36025303</v>
      </c>
    </row>
    <row r="94" spans="1:11" s="12" customFormat="1" ht="76.5" hidden="1" x14ac:dyDescent="0.2">
      <c r="A94" s="30"/>
      <c r="B94" s="50" t="s">
        <v>132</v>
      </c>
      <c r="C94" s="51" t="s">
        <v>225</v>
      </c>
      <c r="D94" s="58" t="s">
        <v>224</v>
      </c>
      <c r="E94" s="107" t="s">
        <v>149</v>
      </c>
      <c r="F94" s="21"/>
      <c r="G94" s="21"/>
      <c r="H94" s="21"/>
      <c r="I94" s="20"/>
      <c r="J94" s="20"/>
      <c r="K94" s="20"/>
    </row>
    <row r="95" spans="1:11" s="12" customFormat="1" ht="51" x14ac:dyDescent="0.2">
      <c r="A95" s="30"/>
      <c r="B95" s="50" t="s">
        <v>132</v>
      </c>
      <c r="C95" s="51" t="s">
        <v>186</v>
      </c>
      <c r="D95" s="58" t="s">
        <v>282</v>
      </c>
      <c r="E95" s="107" t="s">
        <v>149</v>
      </c>
      <c r="F95" s="21">
        <v>2300000</v>
      </c>
      <c r="G95" s="21">
        <v>379499.96</v>
      </c>
      <c r="H95" s="21">
        <v>2300000</v>
      </c>
      <c r="I95" s="20">
        <v>0</v>
      </c>
      <c r="J95" s="20">
        <v>0</v>
      </c>
      <c r="K95" s="20">
        <v>800000</v>
      </c>
    </row>
    <row r="96" spans="1:11" s="12" customFormat="1" ht="63.75" hidden="1" x14ac:dyDescent="0.2">
      <c r="A96" s="30"/>
      <c r="B96" s="50" t="s">
        <v>132</v>
      </c>
      <c r="C96" s="52" t="s">
        <v>193</v>
      </c>
      <c r="D96" s="53" t="s">
        <v>194</v>
      </c>
      <c r="E96" s="107" t="s">
        <v>150</v>
      </c>
      <c r="F96" s="21"/>
      <c r="G96" s="21"/>
      <c r="H96" s="21"/>
      <c r="I96" s="20"/>
      <c r="J96" s="20"/>
      <c r="K96" s="20"/>
    </row>
    <row r="97" spans="1:14" s="12" customFormat="1" ht="38.25" x14ac:dyDescent="0.2">
      <c r="A97" s="30"/>
      <c r="B97" s="135" t="s">
        <v>132</v>
      </c>
      <c r="C97" s="51" t="s">
        <v>155</v>
      </c>
      <c r="D97" s="120" t="s">
        <v>190</v>
      </c>
      <c r="E97" s="121" t="s">
        <v>36</v>
      </c>
      <c r="F97" s="22">
        <v>568296</v>
      </c>
      <c r="G97" s="22">
        <v>568296</v>
      </c>
      <c r="H97" s="22">
        <v>568296</v>
      </c>
      <c r="I97" s="23">
        <v>803902.5</v>
      </c>
      <c r="J97" s="23">
        <v>803902.5</v>
      </c>
      <c r="K97" s="23">
        <v>803902.5</v>
      </c>
    </row>
    <row r="98" spans="1:14" s="12" customFormat="1" ht="45" customHeight="1" x14ac:dyDescent="0.2">
      <c r="A98" s="140"/>
      <c r="B98" s="114" t="s">
        <v>132</v>
      </c>
      <c r="C98" s="141" t="s">
        <v>294</v>
      </c>
      <c r="D98" s="120" t="s">
        <v>293</v>
      </c>
      <c r="E98" s="121" t="s">
        <v>149</v>
      </c>
      <c r="F98" s="22">
        <v>0</v>
      </c>
      <c r="G98" s="22">
        <v>0</v>
      </c>
      <c r="H98" s="22">
        <v>0</v>
      </c>
      <c r="I98" s="118">
        <v>11859469</v>
      </c>
      <c r="J98" s="118">
        <v>0</v>
      </c>
      <c r="K98" s="118">
        <v>8370566</v>
      </c>
    </row>
    <row r="99" spans="1:14" s="12" customFormat="1" ht="51" x14ac:dyDescent="0.2">
      <c r="A99" s="89"/>
      <c r="B99" s="54" t="s">
        <v>132</v>
      </c>
      <c r="C99" s="52" t="s">
        <v>156</v>
      </c>
      <c r="D99" s="59" t="s">
        <v>91</v>
      </c>
      <c r="E99" s="105" t="s">
        <v>149</v>
      </c>
      <c r="F99" s="21">
        <v>405499</v>
      </c>
      <c r="G99" s="21">
        <v>217391</v>
      </c>
      <c r="H99" s="21">
        <v>405499</v>
      </c>
      <c r="I99" s="24">
        <v>189304</v>
      </c>
      <c r="J99" s="24">
        <v>189304</v>
      </c>
      <c r="K99" s="24">
        <v>189304</v>
      </c>
    </row>
    <row r="100" spans="1:14" s="12" customFormat="1" ht="51" x14ac:dyDescent="0.2">
      <c r="A100" s="89"/>
      <c r="B100" s="54" t="s">
        <v>132</v>
      </c>
      <c r="C100" s="52" t="s">
        <v>296</v>
      </c>
      <c r="D100" s="59" t="s">
        <v>297</v>
      </c>
      <c r="E100" s="121" t="s">
        <v>36</v>
      </c>
      <c r="F100" s="21">
        <v>0</v>
      </c>
      <c r="G100" s="21">
        <v>0</v>
      </c>
      <c r="H100" s="21">
        <v>0</v>
      </c>
      <c r="I100" s="24">
        <v>0</v>
      </c>
      <c r="J100" s="24">
        <v>0</v>
      </c>
      <c r="K100" s="24">
        <v>91377450.159999996</v>
      </c>
    </row>
    <row r="101" spans="1:14" s="12" customFormat="1" ht="45" customHeight="1" x14ac:dyDescent="0.2">
      <c r="A101" s="89"/>
      <c r="B101" s="54" t="s">
        <v>132</v>
      </c>
      <c r="C101" s="52" t="s">
        <v>298</v>
      </c>
      <c r="D101" s="59" t="s">
        <v>295</v>
      </c>
      <c r="E101" s="105" t="s">
        <v>149</v>
      </c>
      <c r="F101" s="21">
        <v>0</v>
      </c>
      <c r="G101" s="21">
        <v>0</v>
      </c>
      <c r="H101" s="21">
        <v>0</v>
      </c>
      <c r="I101" s="24">
        <v>0</v>
      </c>
      <c r="J101" s="24">
        <v>1390064</v>
      </c>
      <c r="K101" s="24">
        <v>0</v>
      </c>
    </row>
    <row r="102" spans="1:14" s="12" customFormat="1" ht="48" customHeight="1" x14ac:dyDescent="0.2">
      <c r="A102" s="136"/>
      <c r="B102" s="50" t="s">
        <v>132</v>
      </c>
      <c r="C102" s="138" t="s">
        <v>285</v>
      </c>
      <c r="D102" s="137" t="s">
        <v>284</v>
      </c>
      <c r="E102" s="139" t="s">
        <v>149</v>
      </c>
      <c r="F102" s="142">
        <v>749090.92</v>
      </c>
      <c r="G102" s="142">
        <v>611838.97</v>
      </c>
      <c r="H102" s="142">
        <v>749090.92</v>
      </c>
      <c r="I102" s="143">
        <v>0</v>
      </c>
      <c r="J102" s="143">
        <v>0</v>
      </c>
      <c r="K102" s="143">
        <v>0</v>
      </c>
    </row>
    <row r="103" spans="1:14" s="12" customFormat="1" ht="46.5" customHeight="1" x14ac:dyDescent="0.2">
      <c r="A103" s="30"/>
      <c r="B103" s="50" t="s">
        <v>132</v>
      </c>
      <c r="C103" s="52" t="s">
        <v>286</v>
      </c>
      <c r="D103" s="50" t="s">
        <v>284</v>
      </c>
      <c r="E103" s="109" t="s">
        <v>36</v>
      </c>
      <c r="F103" s="21">
        <v>151853838.38</v>
      </c>
      <c r="G103" s="21">
        <v>13635660.15</v>
      </c>
      <c r="H103" s="21">
        <v>151853838.38</v>
      </c>
      <c r="I103" s="24">
        <v>0</v>
      </c>
      <c r="J103" s="24">
        <v>0</v>
      </c>
      <c r="K103" s="24">
        <v>0</v>
      </c>
    </row>
    <row r="104" spans="1:14" s="12" customFormat="1" ht="38.25" x14ac:dyDescent="0.2">
      <c r="A104" s="30"/>
      <c r="B104" s="50" t="s">
        <v>132</v>
      </c>
      <c r="C104" s="52" t="s">
        <v>157</v>
      </c>
      <c r="D104" s="58" t="s">
        <v>92</v>
      </c>
      <c r="E104" s="107" t="s">
        <v>36</v>
      </c>
      <c r="F104" s="133">
        <v>419697.56</v>
      </c>
      <c r="G104" s="133">
        <v>419697.56</v>
      </c>
      <c r="H104" s="133">
        <v>419697.56</v>
      </c>
      <c r="I104" s="145">
        <v>9646584</v>
      </c>
      <c r="J104" s="145">
        <v>9646584</v>
      </c>
      <c r="K104" s="145">
        <v>9646584</v>
      </c>
    </row>
    <row r="105" spans="1:14" s="12" customFormat="1" ht="38.25" x14ac:dyDescent="0.2">
      <c r="A105" s="30"/>
      <c r="B105" s="50" t="s">
        <v>132</v>
      </c>
      <c r="C105" s="52" t="s">
        <v>158</v>
      </c>
      <c r="D105" s="58" t="s">
        <v>92</v>
      </c>
      <c r="E105" s="107" t="s">
        <v>150</v>
      </c>
      <c r="F105" s="20">
        <v>26106780.530000001</v>
      </c>
      <c r="G105" s="20">
        <v>19641777.039999999</v>
      </c>
      <c r="H105" s="20">
        <v>26106780.530000001</v>
      </c>
      <c r="I105" s="134">
        <v>22563998.25</v>
      </c>
      <c r="J105" s="134">
        <v>2961060</v>
      </c>
      <c r="K105" s="134">
        <v>2500437</v>
      </c>
    </row>
    <row r="106" spans="1:14" s="12" customFormat="1" ht="51" x14ac:dyDescent="0.2">
      <c r="A106" s="30"/>
      <c r="B106" s="50" t="s">
        <v>132</v>
      </c>
      <c r="C106" s="52" t="s">
        <v>159</v>
      </c>
      <c r="D106" s="58" t="s">
        <v>92</v>
      </c>
      <c r="E106" s="107" t="s">
        <v>149</v>
      </c>
      <c r="F106" s="20">
        <v>247790</v>
      </c>
      <c r="G106" s="20">
        <v>247790</v>
      </c>
      <c r="H106" s="20">
        <v>247790</v>
      </c>
      <c r="I106" s="20">
        <v>0</v>
      </c>
      <c r="J106" s="20">
        <v>0</v>
      </c>
      <c r="K106" s="20">
        <v>0</v>
      </c>
      <c r="L106" s="144"/>
      <c r="M106" s="144"/>
      <c r="N106" s="144"/>
    </row>
    <row r="107" spans="1:14" s="12" customFormat="1" ht="25.5" x14ac:dyDescent="0.2">
      <c r="A107" s="62" t="s">
        <v>131</v>
      </c>
      <c r="B107" s="55" t="s">
        <v>160</v>
      </c>
      <c r="C107" s="49" t="s">
        <v>161</v>
      </c>
      <c r="D107" s="55" t="s">
        <v>134</v>
      </c>
      <c r="E107" s="108"/>
      <c r="F107" s="65">
        <f>SUM(F108:F117)</f>
        <v>666250910.86000001</v>
      </c>
      <c r="G107" s="65">
        <f>SUM(G108:G117)</f>
        <v>502183182.17000002</v>
      </c>
      <c r="H107" s="65">
        <f t="shared" ref="H107:K107" si="15">SUM(H108:H117)</f>
        <v>666250910.86000001</v>
      </c>
      <c r="I107" s="65">
        <f t="shared" si="15"/>
        <v>803235038.32000005</v>
      </c>
      <c r="J107" s="65">
        <f t="shared" si="15"/>
        <v>725121146.60000002</v>
      </c>
      <c r="K107" s="65">
        <f t="shared" si="15"/>
        <v>727720873.88</v>
      </c>
    </row>
    <row r="108" spans="1:14" s="12" customFormat="1" ht="38.25" x14ac:dyDescent="0.2">
      <c r="A108" s="30"/>
      <c r="B108" s="50" t="s">
        <v>134</v>
      </c>
      <c r="C108" s="52" t="s">
        <v>162</v>
      </c>
      <c r="D108" s="58" t="s">
        <v>93</v>
      </c>
      <c r="E108" s="107" t="s">
        <v>150</v>
      </c>
      <c r="F108" s="20">
        <v>596260057</v>
      </c>
      <c r="G108" s="20">
        <v>449512279</v>
      </c>
      <c r="H108" s="20">
        <v>596260057</v>
      </c>
      <c r="I108" s="20">
        <v>754254821</v>
      </c>
      <c r="J108" s="20">
        <v>673923798</v>
      </c>
      <c r="K108" s="20">
        <v>673923798</v>
      </c>
    </row>
    <row r="109" spans="1:14" s="12" customFormat="1" ht="38.25" x14ac:dyDescent="0.2">
      <c r="A109" s="30"/>
      <c r="B109" s="50" t="s">
        <v>134</v>
      </c>
      <c r="C109" s="52" t="s">
        <v>163</v>
      </c>
      <c r="D109" s="58" t="s">
        <v>93</v>
      </c>
      <c r="E109" s="107" t="s">
        <v>36</v>
      </c>
      <c r="F109" s="20">
        <v>19031950.379999999</v>
      </c>
      <c r="G109" s="20">
        <v>12319879.35</v>
      </c>
      <c r="H109" s="20">
        <v>19031950.379999999</v>
      </c>
      <c r="I109" s="20">
        <v>19007277.32</v>
      </c>
      <c r="J109" s="20">
        <v>21296803.600000001</v>
      </c>
      <c r="K109" s="20">
        <v>23772529.879999999</v>
      </c>
    </row>
    <row r="110" spans="1:14" s="12" customFormat="1" ht="44.25" customHeight="1" x14ac:dyDescent="0.2">
      <c r="A110" s="30"/>
      <c r="B110" s="50" t="s">
        <v>134</v>
      </c>
      <c r="C110" s="52" t="s">
        <v>164</v>
      </c>
      <c r="D110" s="58" t="s">
        <v>93</v>
      </c>
      <c r="E110" s="107" t="s">
        <v>149</v>
      </c>
      <c r="F110" s="134">
        <v>240180</v>
      </c>
      <c r="G110" s="134">
        <v>179880</v>
      </c>
      <c r="H110" s="134">
        <v>240180</v>
      </c>
      <c r="I110" s="20">
        <v>291600</v>
      </c>
      <c r="J110" s="20">
        <v>295200</v>
      </c>
      <c r="K110" s="20">
        <v>298800</v>
      </c>
    </row>
    <row r="111" spans="1:14" s="12" customFormat="1" ht="38.25" x14ac:dyDescent="0.2">
      <c r="A111" s="30"/>
      <c r="B111" s="50" t="s">
        <v>134</v>
      </c>
      <c r="C111" s="52" t="s">
        <v>165</v>
      </c>
      <c r="D111" s="58" t="s">
        <v>93</v>
      </c>
      <c r="E111" s="107" t="s">
        <v>88</v>
      </c>
      <c r="F111" s="20">
        <v>2929000</v>
      </c>
      <c r="G111" s="20">
        <v>2684913</v>
      </c>
      <c r="H111" s="20">
        <v>2929000</v>
      </c>
      <c r="I111" s="20">
        <v>3118000</v>
      </c>
      <c r="J111" s="20">
        <v>3118000</v>
      </c>
      <c r="K111" s="20">
        <v>3118000</v>
      </c>
    </row>
    <row r="112" spans="1:14" s="12" customFormat="1" ht="76.5" x14ac:dyDescent="0.2">
      <c r="A112" s="30"/>
      <c r="B112" s="50" t="s">
        <v>134</v>
      </c>
      <c r="C112" s="52" t="s">
        <v>166</v>
      </c>
      <c r="D112" s="58" t="s">
        <v>94</v>
      </c>
      <c r="E112" s="107" t="s">
        <v>150</v>
      </c>
      <c r="F112" s="21">
        <v>5723262</v>
      </c>
      <c r="G112" s="21">
        <v>4454671.9400000004</v>
      </c>
      <c r="H112" s="21">
        <v>5723262</v>
      </c>
      <c r="I112" s="20">
        <v>5967871</v>
      </c>
      <c r="J112" s="20">
        <v>5967871</v>
      </c>
      <c r="K112" s="20">
        <v>5967871</v>
      </c>
    </row>
    <row r="113" spans="1:11" s="12" customFormat="1" ht="63.75" x14ac:dyDescent="0.2">
      <c r="A113" s="30"/>
      <c r="B113" s="50" t="s">
        <v>134</v>
      </c>
      <c r="C113" s="52" t="s">
        <v>167</v>
      </c>
      <c r="D113" s="58" t="s">
        <v>95</v>
      </c>
      <c r="E113" s="107" t="s">
        <v>36</v>
      </c>
      <c r="F113" s="21">
        <v>37501794</v>
      </c>
      <c r="G113" s="21">
        <v>29502000</v>
      </c>
      <c r="H113" s="21">
        <v>37501794</v>
      </c>
      <c r="I113" s="20">
        <v>16924050</v>
      </c>
      <c r="J113" s="20">
        <v>16924050</v>
      </c>
      <c r="K113" s="20">
        <v>16924050</v>
      </c>
    </row>
    <row r="114" spans="1:11" s="12" customFormat="1" ht="51" x14ac:dyDescent="0.2">
      <c r="A114" s="30"/>
      <c r="B114" s="50" t="s">
        <v>134</v>
      </c>
      <c r="C114" s="52" t="s">
        <v>168</v>
      </c>
      <c r="D114" s="58" t="s">
        <v>96</v>
      </c>
      <c r="E114" s="107" t="s">
        <v>36</v>
      </c>
      <c r="F114" s="21">
        <v>3319138</v>
      </c>
      <c r="G114" s="21">
        <v>3242510</v>
      </c>
      <c r="H114" s="21">
        <v>3319138</v>
      </c>
      <c r="I114" s="20">
        <v>3471031</v>
      </c>
      <c r="J114" s="20">
        <v>3583401</v>
      </c>
      <c r="K114" s="20">
        <v>3705141</v>
      </c>
    </row>
    <row r="115" spans="1:11" s="12" customFormat="1" ht="63.75" x14ac:dyDescent="0.2">
      <c r="A115" s="30"/>
      <c r="B115" s="50" t="s">
        <v>134</v>
      </c>
      <c r="C115" s="52" t="s">
        <v>169</v>
      </c>
      <c r="D115" s="58" t="s">
        <v>97</v>
      </c>
      <c r="E115" s="107" t="s">
        <v>36</v>
      </c>
      <c r="F115" s="21">
        <v>25287</v>
      </c>
      <c r="G115" s="21">
        <v>25287</v>
      </c>
      <c r="H115" s="21">
        <v>25287</v>
      </c>
      <c r="I115" s="20">
        <v>200388</v>
      </c>
      <c r="J115" s="20">
        <v>12023</v>
      </c>
      <c r="K115" s="20">
        <v>10684</v>
      </c>
    </row>
    <row r="116" spans="1:11" s="12" customFormat="1" ht="51" x14ac:dyDescent="0.2">
      <c r="A116" s="30"/>
      <c r="B116" s="50" t="s">
        <v>134</v>
      </c>
      <c r="C116" s="115" t="s">
        <v>170</v>
      </c>
      <c r="D116" s="120" t="s">
        <v>98</v>
      </c>
      <c r="E116" s="121" t="s">
        <v>36</v>
      </c>
      <c r="F116" s="22">
        <v>264408.48</v>
      </c>
      <c r="G116" s="22">
        <v>261761.88</v>
      </c>
      <c r="H116" s="22">
        <v>264408.48</v>
      </c>
      <c r="I116" s="23">
        <v>0</v>
      </c>
      <c r="J116" s="23">
        <v>0</v>
      </c>
      <c r="K116" s="23">
        <v>0</v>
      </c>
    </row>
    <row r="117" spans="1:11" s="12" customFormat="1" ht="38.25" x14ac:dyDescent="0.2">
      <c r="A117" s="30"/>
      <c r="B117" s="50" t="s">
        <v>134</v>
      </c>
      <c r="C117" s="52" t="s">
        <v>232</v>
      </c>
      <c r="D117" s="58" t="s">
        <v>231</v>
      </c>
      <c r="E117" s="121" t="s">
        <v>36</v>
      </c>
      <c r="F117" s="21">
        <v>955834</v>
      </c>
      <c r="G117" s="21">
        <v>0</v>
      </c>
      <c r="H117" s="21">
        <v>955834</v>
      </c>
      <c r="I117" s="24">
        <v>0</v>
      </c>
      <c r="J117" s="24">
        <v>0</v>
      </c>
      <c r="K117" s="24">
        <v>0</v>
      </c>
    </row>
    <row r="118" spans="1:11" s="12" customFormat="1" ht="21" customHeight="1" x14ac:dyDescent="0.2">
      <c r="A118" s="62" t="s">
        <v>133</v>
      </c>
      <c r="B118" s="63" t="s">
        <v>23</v>
      </c>
      <c r="C118" s="122" t="s">
        <v>171</v>
      </c>
      <c r="D118" s="124" t="s">
        <v>23</v>
      </c>
      <c r="E118" s="127"/>
      <c r="F118" s="125">
        <f>SUM(F119:F126)</f>
        <v>92649145.530000001</v>
      </c>
      <c r="G118" s="123">
        <f>SUM(G119:G126)</f>
        <v>57677328.540000007</v>
      </c>
      <c r="H118" s="123">
        <f t="shared" ref="H118:K118" si="16">SUM(H119:H126)</f>
        <v>92649145.530000001</v>
      </c>
      <c r="I118" s="123">
        <f t="shared" si="16"/>
        <v>57122961.789999999</v>
      </c>
      <c r="J118" s="123">
        <f t="shared" si="16"/>
        <v>55616801.789999999</v>
      </c>
      <c r="K118" s="123">
        <f t="shared" si="16"/>
        <v>55383539.789999999</v>
      </c>
    </row>
    <row r="119" spans="1:11" s="12" customFormat="1" ht="63.75" x14ac:dyDescent="0.2">
      <c r="A119" s="30"/>
      <c r="B119" s="50" t="s">
        <v>23</v>
      </c>
      <c r="C119" s="52" t="s">
        <v>173</v>
      </c>
      <c r="D119" s="58" t="s">
        <v>99</v>
      </c>
      <c r="E119" s="126" t="s">
        <v>149</v>
      </c>
      <c r="F119" s="20">
        <v>23122973.670000002</v>
      </c>
      <c r="G119" s="20">
        <v>15195004.07</v>
      </c>
      <c r="H119" s="20">
        <v>23122973.670000002</v>
      </c>
      <c r="I119" s="20">
        <v>26102499.789999999</v>
      </c>
      <c r="J119" s="20">
        <v>26002499.789999999</v>
      </c>
      <c r="K119" s="20">
        <v>26002499.789999999</v>
      </c>
    </row>
    <row r="120" spans="1:11" s="12" customFormat="1" ht="63.75" x14ac:dyDescent="0.2">
      <c r="A120" s="30"/>
      <c r="B120" s="50" t="s">
        <v>23</v>
      </c>
      <c r="C120" s="52" t="s">
        <v>174</v>
      </c>
      <c r="D120" s="58" t="s">
        <v>99</v>
      </c>
      <c r="E120" s="107" t="s">
        <v>172</v>
      </c>
      <c r="F120" s="20">
        <v>317200</v>
      </c>
      <c r="G120" s="20">
        <v>238600</v>
      </c>
      <c r="H120" s="20">
        <v>317200</v>
      </c>
      <c r="I120" s="20">
        <v>320400</v>
      </c>
      <c r="J120" s="20">
        <v>320400</v>
      </c>
      <c r="K120" s="20">
        <v>320400</v>
      </c>
    </row>
    <row r="121" spans="1:11" s="12" customFormat="1" ht="63.75" x14ac:dyDescent="0.2">
      <c r="A121" s="30"/>
      <c r="B121" s="50" t="s">
        <v>23</v>
      </c>
      <c r="C121" s="52" t="s">
        <v>175</v>
      </c>
      <c r="D121" s="58" t="s">
        <v>99</v>
      </c>
      <c r="E121" s="107" t="s">
        <v>88</v>
      </c>
      <c r="F121" s="20">
        <v>238637</v>
      </c>
      <c r="G121" s="20">
        <v>173939</v>
      </c>
      <c r="H121" s="20">
        <v>238637</v>
      </c>
      <c r="I121" s="20">
        <v>233262</v>
      </c>
      <c r="J121" s="20">
        <v>233262</v>
      </c>
      <c r="K121" s="20">
        <v>0</v>
      </c>
    </row>
    <row r="122" spans="1:11" s="12" customFormat="1" ht="66.75" customHeight="1" x14ac:dyDescent="0.2">
      <c r="A122" s="30"/>
      <c r="B122" s="50" t="s">
        <v>23</v>
      </c>
      <c r="C122" s="52" t="s">
        <v>229</v>
      </c>
      <c r="D122" s="58" t="s">
        <v>228</v>
      </c>
      <c r="E122" s="107" t="s">
        <v>150</v>
      </c>
      <c r="F122" s="20">
        <v>29060640</v>
      </c>
      <c r="G122" s="20">
        <v>21279986.440000001</v>
      </c>
      <c r="H122" s="20">
        <v>29060640</v>
      </c>
      <c r="I122" s="20">
        <v>30466800</v>
      </c>
      <c r="J122" s="20">
        <v>29060640</v>
      </c>
      <c r="K122" s="20">
        <v>29060640</v>
      </c>
    </row>
    <row r="123" spans="1:11" s="12" customFormat="1" ht="38.25" x14ac:dyDescent="0.2">
      <c r="A123" s="30"/>
      <c r="B123" s="50" t="s">
        <v>23</v>
      </c>
      <c r="C123" s="52" t="s">
        <v>291</v>
      </c>
      <c r="D123" s="58" t="s">
        <v>292</v>
      </c>
      <c r="E123" s="107" t="s">
        <v>36</v>
      </c>
      <c r="F123" s="22">
        <v>15000000</v>
      </c>
      <c r="G123" s="22">
        <v>0</v>
      </c>
      <c r="H123" s="22">
        <v>15000000</v>
      </c>
      <c r="I123" s="23">
        <v>0</v>
      </c>
      <c r="J123" s="23">
        <v>0</v>
      </c>
      <c r="K123" s="23">
        <v>0</v>
      </c>
    </row>
    <row r="124" spans="1:11" s="12" customFormat="1" ht="67.5" customHeight="1" x14ac:dyDescent="0.2">
      <c r="A124" s="30"/>
      <c r="B124" s="50" t="s">
        <v>23</v>
      </c>
      <c r="C124" s="52" t="s">
        <v>179</v>
      </c>
      <c r="D124" s="58" t="s">
        <v>191</v>
      </c>
      <c r="E124" s="109" t="s">
        <v>36</v>
      </c>
      <c r="F124" s="21">
        <v>23237378.859999999</v>
      </c>
      <c r="G124" s="21">
        <v>19117483.030000001</v>
      </c>
      <c r="H124" s="21">
        <v>23237378.859999999</v>
      </c>
      <c r="I124" s="24">
        <v>0</v>
      </c>
      <c r="J124" s="24">
        <v>0</v>
      </c>
      <c r="K124" s="24">
        <v>0</v>
      </c>
    </row>
    <row r="125" spans="1:11" s="12" customFormat="1" ht="25.5" hidden="1" x14ac:dyDescent="0.2">
      <c r="A125" s="30"/>
      <c r="B125" s="50" t="s">
        <v>180</v>
      </c>
      <c r="C125" s="52" t="s">
        <v>233</v>
      </c>
      <c r="D125" s="58" t="s">
        <v>100</v>
      </c>
      <c r="E125" s="109" t="s">
        <v>36</v>
      </c>
      <c r="F125" s="21"/>
      <c r="G125" s="21"/>
      <c r="H125" s="21"/>
      <c r="I125" s="24"/>
      <c r="J125" s="24"/>
      <c r="K125" s="24"/>
    </row>
    <row r="126" spans="1:11" s="12" customFormat="1" ht="25.5" x14ac:dyDescent="0.2">
      <c r="A126" s="31"/>
      <c r="B126" s="50" t="s">
        <v>180</v>
      </c>
      <c r="C126" s="52" t="s">
        <v>283</v>
      </c>
      <c r="D126" s="58" t="s">
        <v>100</v>
      </c>
      <c r="E126" s="107" t="s">
        <v>88</v>
      </c>
      <c r="F126" s="24">
        <v>1672316</v>
      </c>
      <c r="G126" s="24">
        <v>1672316</v>
      </c>
      <c r="H126" s="24">
        <v>1672316</v>
      </c>
      <c r="I126" s="24">
        <v>0</v>
      </c>
      <c r="J126" s="24">
        <v>0</v>
      </c>
      <c r="K126" s="24">
        <v>0</v>
      </c>
    </row>
    <row r="127" spans="1:11" s="12" customFormat="1" ht="25.5" x14ac:dyDescent="0.2">
      <c r="A127" s="62" t="s">
        <v>135</v>
      </c>
      <c r="B127" s="63" t="s">
        <v>288</v>
      </c>
      <c r="C127" s="49" t="s">
        <v>289</v>
      </c>
      <c r="D127" s="64" t="s">
        <v>287</v>
      </c>
      <c r="E127" s="108"/>
      <c r="F127" s="65">
        <f>F128</f>
        <v>50000</v>
      </c>
      <c r="G127" s="65">
        <f t="shared" ref="G127:K127" si="17">G128</f>
        <v>50000</v>
      </c>
      <c r="H127" s="65">
        <f t="shared" si="17"/>
        <v>50000</v>
      </c>
      <c r="I127" s="65">
        <f t="shared" si="17"/>
        <v>0</v>
      </c>
      <c r="J127" s="65">
        <f t="shared" si="17"/>
        <v>0</v>
      </c>
      <c r="K127" s="65">
        <f t="shared" si="17"/>
        <v>0</v>
      </c>
    </row>
    <row r="128" spans="1:11" s="12" customFormat="1" ht="25.5" x14ac:dyDescent="0.2">
      <c r="A128" s="32"/>
      <c r="B128" s="50" t="s">
        <v>287</v>
      </c>
      <c r="C128" s="52" t="s">
        <v>299</v>
      </c>
      <c r="D128" s="57" t="s">
        <v>287</v>
      </c>
      <c r="E128" s="109" t="s">
        <v>36</v>
      </c>
      <c r="F128" s="21">
        <v>50000</v>
      </c>
      <c r="G128" s="21">
        <v>50000</v>
      </c>
      <c r="H128" s="21">
        <v>50000</v>
      </c>
      <c r="I128" s="20">
        <v>0</v>
      </c>
      <c r="J128" s="20">
        <v>0</v>
      </c>
      <c r="K128" s="20">
        <v>0</v>
      </c>
    </row>
    <row r="129" spans="1:11" s="12" customFormat="1" ht="86.25" hidden="1" customHeight="1" x14ac:dyDescent="0.2">
      <c r="A129" s="76" t="s">
        <v>136</v>
      </c>
      <c r="B129" s="66" t="s">
        <v>181</v>
      </c>
      <c r="C129" s="67" t="s">
        <v>182</v>
      </c>
      <c r="D129" s="68" t="s">
        <v>101</v>
      </c>
      <c r="E129" s="110"/>
      <c r="F129" s="69">
        <f>F130+F131</f>
        <v>0</v>
      </c>
      <c r="G129" s="69">
        <f t="shared" ref="G129:I129" si="18">G130+G131</f>
        <v>0</v>
      </c>
      <c r="H129" s="69">
        <f t="shared" si="18"/>
        <v>0</v>
      </c>
      <c r="I129" s="69">
        <f t="shared" si="18"/>
        <v>0</v>
      </c>
      <c r="J129" s="69">
        <f>J130+J131</f>
        <v>0</v>
      </c>
      <c r="K129" s="69">
        <f>K130+K131</f>
        <v>0</v>
      </c>
    </row>
    <row r="130" spans="1:11" s="12" customFormat="1" ht="70.5" hidden="1" customHeight="1" x14ac:dyDescent="0.2">
      <c r="A130" s="113"/>
      <c r="B130" s="114" t="s">
        <v>181</v>
      </c>
      <c r="C130" s="115" t="s">
        <v>183</v>
      </c>
      <c r="D130" s="116" t="s">
        <v>101</v>
      </c>
      <c r="E130" s="117" t="s">
        <v>36</v>
      </c>
      <c r="F130" s="22"/>
      <c r="G130" s="22"/>
      <c r="H130" s="118"/>
      <c r="I130" s="119"/>
      <c r="J130" s="23"/>
      <c r="K130" s="23"/>
    </row>
    <row r="131" spans="1:11" s="12" customFormat="1" ht="72.75" hidden="1" customHeight="1" x14ac:dyDescent="0.2">
      <c r="A131" s="32"/>
      <c r="B131" s="54" t="s">
        <v>181</v>
      </c>
      <c r="C131" s="52" t="s">
        <v>230</v>
      </c>
      <c r="D131" s="60" t="s">
        <v>101</v>
      </c>
      <c r="E131" s="105"/>
      <c r="F131" s="21"/>
      <c r="G131" s="21"/>
      <c r="H131" s="24"/>
      <c r="I131" s="24"/>
      <c r="J131" s="24"/>
      <c r="K131" s="24"/>
    </row>
    <row r="132" spans="1:11" s="12" customFormat="1" ht="29.25" customHeight="1" x14ac:dyDescent="0.2">
      <c r="A132" s="146" t="s">
        <v>192</v>
      </c>
      <c r="B132" s="147"/>
      <c r="C132" s="147"/>
      <c r="D132" s="147"/>
      <c r="E132" s="148"/>
      <c r="F132" s="26">
        <f t="shared" ref="F132:K132" si="19">F10+F79</f>
        <v>1709301816.4399998</v>
      </c>
      <c r="G132" s="26">
        <f t="shared" si="19"/>
        <v>1138406552.0500002</v>
      </c>
      <c r="H132" s="26">
        <f t="shared" si="19"/>
        <v>1746676516.4399998</v>
      </c>
      <c r="I132" s="26">
        <f t="shared" si="19"/>
        <v>1653633031.5900002</v>
      </c>
      <c r="J132" s="26">
        <f t="shared" si="19"/>
        <v>1805431963.74</v>
      </c>
      <c r="K132" s="26">
        <f t="shared" si="19"/>
        <v>1478527970.53</v>
      </c>
    </row>
    <row r="133" spans="1:11" x14ac:dyDescent="0.2">
      <c r="A133" s="34"/>
      <c r="B133" s="34"/>
      <c r="C133" s="33"/>
      <c r="D133" s="34"/>
      <c r="E133" s="34"/>
    </row>
    <row r="134" spans="1:11" x14ac:dyDescent="0.2">
      <c r="C134" s="15"/>
    </row>
    <row r="135" spans="1:11" ht="21.75" customHeight="1" x14ac:dyDescent="0.2">
      <c r="F135" s="14"/>
      <c r="G135" s="14"/>
      <c r="H135" s="14"/>
      <c r="I135" s="14"/>
      <c r="J135" s="14"/>
      <c r="K135" s="14"/>
    </row>
    <row r="136" spans="1:11" x14ac:dyDescent="0.2">
      <c r="F136" s="14"/>
      <c r="G136" s="14"/>
      <c r="H136" s="14"/>
      <c r="I136" s="14"/>
      <c r="J136" s="14"/>
      <c r="K136" s="14"/>
    </row>
    <row r="137" spans="1:11" x14ac:dyDescent="0.2">
      <c r="F137" s="14"/>
      <c r="G137" s="14"/>
      <c r="H137" s="14"/>
      <c r="I137" s="14"/>
      <c r="J137" s="14"/>
      <c r="K137" s="14"/>
    </row>
    <row r="138" spans="1:11" x14ac:dyDescent="0.2">
      <c r="F138" s="14"/>
      <c r="G138" s="14"/>
      <c r="H138" s="14"/>
      <c r="I138" s="14"/>
      <c r="J138" s="14"/>
      <c r="K138" s="14"/>
    </row>
  </sheetData>
  <autoFilter ref="B6:D8">
    <filterColumn colId="1" showButton="0"/>
  </autoFilter>
  <mergeCells count="13">
    <mergeCell ref="A132:E132"/>
    <mergeCell ref="A2:K2"/>
    <mergeCell ref="A6:A8"/>
    <mergeCell ref="C6:D7"/>
    <mergeCell ref="F6:F8"/>
    <mergeCell ref="G6:G8"/>
    <mergeCell ref="H6:H8"/>
    <mergeCell ref="B6:B8"/>
    <mergeCell ref="I6:K6"/>
    <mergeCell ref="I7:I8"/>
    <mergeCell ref="J7:J8"/>
    <mergeCell ref="K7:K8"/>
    <mergeCell ref="E6:E8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 alignWithMargins="0"/>
  <rowBreaks count="1" manualBreakCount="1">
    <brk id="10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Степанова</dc:creator>
  <cp:lastModifiedBy>Селиванова</cp:lastModifiedBy>
  <cp:lastPrinted>2021-12-14T10:22:14Z</cp:lastPrinted>
  <dcterms:created xsi:type="dcterms:W3CDTF">2017-11-03T06:05:14Z</dcterms:created>
  <dcterms:modified xsi:type="dcterms:W3CDTF">2021-12-14T10:22:19Z</dcterms:modified>
</cp:coreProperties>
</file>