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80" windowWidth="18195" windowHeight="7245"/>
  </bookViews>
  <sheets>
    <sheet name="Лист1" sheetId="1" r:id="rId1"/>
  </sheets>
  <definedNames>
    <definedName name="_xlnm.Print_Titles" localSheetId="0">Лист1!$4:$5</definedName>
    <definedName name="_xlnm.Print_Area" localSheetId="0">Лист1!$A$1:$L$152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5" i="1"/>
  <c r="L56" i="1"/>
  <c r="L57" i="1"/>
  <c r="L58" i="1"/>
  <c r="L59" i="1"/>
  <c r="L60" i="1"/>
  <c r="L62" i="1"/>
  <c r="L63" i="1"/>
  <c r="L64" i="1"/>
  <c r="L68" i="1"/>
  <c r="L69" i="1"/>
  <c r="L70" i="1"/>
  <c r="L72" i="1"/>
  <c r="L74" i="1"/>
  <c r="L75" i="1"/>
  <c r="L76" i="1"/>
  <c r="L77" i="1"/>
  <c r="L78" i="1"/>
  <c r="L80" i="1"/>
  <c r="L81" i="1"/>
  <c r="L82" i="1"/>
  <c r="L83" i="1"/>
  <c r="L84" i="1"/>
  <c r="L85" i="1"/>
  <c r="L86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3" i="1"/>
  <c r="L125" i="1"/>
  <c r="L126" i="1"/>
  <c r="L127" i="1"/>
  <c r="L128" i="1"/>
  <c r="L129" i="1"/>
  <c r="L130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8" i="1"/>
  <c r="I140" i="1" l="1"/>
  <c r="J140" i="1"/>
  <c r="H140" i="1"/>
  <c r="K141" i="1"/>
  <c r="J126" i="1"/>
  <c r="I126" i="1"/>
  <c r="H126" i="1"/>
  <c r="K127" i="1"/>
  <c r="H41" i="1" l="1"/>
  <c r="J46" i="1"/>
  <c r="I46" i="1"/>
  <c r="H46" i="1"/>
  <c r="K47" i="1"/>
  <c r="K48" i="1"/>
  <c r="J42" i="1"/>
  <c r="I42" i="1"/>
  <c r="H42" i="1"/>
  <c r="K43" i="1"/>
  <c r="K44" i="1"/>
  <c r="K39" i="1"/>
  <c r="J20" i="1"/>
  <c r="I20" i="1"/>
  <c r="H20" i="1"/>
  <c r="K37" i="1"/>
  <c r="L20" i="1" l="1"/>
  <c r="K42" i="1"/>
  <c r="I110" i="1"/>
  <c r="J110" i="1"/>
  <c r="L110" i="1" s="1"/>
  <c r="H110" i="1"/>
  <c r="J105" i="1"/>
  <c r="L105" i="1" s="1"/>
  <c r="I105" i="1"/>
  <c r="H105" i="1"/>
  <c r="K108" i="1"/>
  <c r="K109" i="1"/>
  <c r="J74" i="1"/>
  <c r="I74" i="1"/>
  <c r="H74" i="1"/>
  <c r="K78" i="1"/>
  <c r="K110" i="1" l="1"/>
  <c r="I38" i="1"/>
  <c r="J38" i="1"/>
  <c r="H38" i="1"/>
  <c r="K143" i="1" l="1"/>
  <c r="K130" i="1"/>
  <c r="I113" i="1"/>
  <c r="J113" i="1"/>
  <c r="H113" i="1"/>
  <c r="K117" i="1"/>
  <c r="K118" i="1"/>
  <c r="K115" i="1"/>
  <c r="I82" i="1"/>
  <c r="J82" i="1"/>
  <c r="H82" i="1"/>
  <c r="K86" i="1"/>
  <c r="K128" i="1" l="1"/>
  <c r="K126" i="1"/>
  <c r="J119" i="1"/>
  <c r="J121" i="1" s="1"/>
  <c r="I119" i="1"/>
  <c r="I121" i="1" s="1"/>
  <c r="H119" i="1"/>
  <c r="K120" i="1"/>
  <c r="K83" i="1"/>
  <c r="K84" i="1"/>
  <c r="K40" i="1"/>
  <c r="K38" i="1" s="1"/>
  <c r="K36" i="1"/>
  <c r="K119" i="1" l="1"/>
  <c r="H121" i="1"/>
  <c r="J124" i="1"/>
  <c r="L124" i="1" s="1"/>
  <c r="I124" i="1"/>
  <c r="H124" i="1"/>
  <c r="J122" i="1"/>
  <c r="I122" i="1"/>
  <c r="H122" i="1"/>
  <c r="K125" i="1"/>
  <c r="K123" i="1"/>
  <c r="I79" i="1"/>
  <c r="J79" i="1"/>
  <c r="L79" i="1" s="1"/>
  <c r="H79" i="1"/>
  <c r="K81" i="1"/>
  <c r="J71" i="1"/>
  <c r="L71" i="1" s="1"/>
  <c r="I71" i="1"/>
  <c r="H71" i="1"/>
  <c r="K72" i="1"/>
  <c r="J58" i="1"/>
  <c r="I58" i="1"/>
  <c r="H58" i="1"/>
  <c r="J55" i="1"/>
  <c r="I55" i="1"/>
  <c r="H55" i="1"/>
  <c r="L122" i="1" l="1"/>
  <c r="K122" i="1"/>
  <c r="H131" i="1"/>
  <c r="L131" i="1" s="1"/>
  <c r="K124" i="1"/>
  <c r="K131" i="1" s="1"/>
  <c r="K71" i="1"/>
  <c r="K121" i="1"/>
  <c r="K77" i="1" l="1"/>
  <c r="H68" i="1"/>
  <c r="H67" i="1" s="1"/>
  <c r="J68" i="1"/>
  <c r="J67" i="1" s="1"/>
  <c r="L67" i="1" s="1"/>
  <c r="I68" i="1"/>
  <c r="I67" i="1" s="1"/>
  <c r="K70" i="1"/>
  <c r="K69" i="1"/>
  <c r="K35" i="1"/>
  <c r="K34" i="1"/>
  <c r="K67" i="1" l="1"/>
  <c r="K68" i="1"/>
  <c r="I144" i="1"/>
  <c r="J144" i="1"/>
  <c r="H144" i="1"/>
  <c r="K142" i="1"/>
  <c r="K140" i="1" s="1"/>
  <c r="K144" i="1" s="1"/>
  <c r="I131" i="1"/>
  <c r="J131" i="1"/>
  <c r="K129" i="1"/>
  <c r="K85" i="1"/>
  <c r="K82" i="1" s="1"/>
  <c r="I106" i="1" l="1"/>
  <c r="J106" i="1"/>
  <c r="I73" i="1"/>
  <c r="I87" i="1" s="1"/>
  <c r="J73" i="1"/>
  <c r="I61" i="1"/>
  <c r="I54" i="1" s="1"/>
  <c r="J61" i="1"/>
  <c r="H61" i="1"/>
  <c r="H54" i="1" s="1"/>
  <c r="K63" i="1"/>
  <c r="K33" i="1"/>
  <c r="K32" i="1"/>
  <c r="J87" i="1" l="1"/>
  <c r="J54" i="1"/>
  <c r="L54" i="1" s="1"/>
  <c r="L61" i="1"/>
  <c r="H73" i="1"/>
  <c r="H87" i="1" s="1"/>
  <c r="L87" i="1" s="1"/>
  <c r="L73" i="1" l="1"/>
  <c r="J135" i="1"/>
  <c r="J139" i="1" s="1"/>
  <c r="J145" i="1" s="1"/>
  <c r="I135" i="1" l="1"/>
  <c r="I139" i="1" s="1"/>
  <c r="I145" i="1" s="1"/>
  <c r="K116" i="1" l="1"/>
  <c r="H135" i="1" l="1"/>
  <c r="H139" i="1" s="1"/>
  <c r="H145" i="1" s="1"/>
  <c r="K137" i="1"/>
  <c r="K138" i="1"/>
  <c r="K136" i="1"/>
  <c r="J134" i="1"/>
  <c r="I134" i="1"/>
  <c r="K10" i="1"/>
  <c r="K11" i="1"/>
  <c r="K135" i="1" l="1"/>
  <c r="K139" i="1" s="1"/>
  <c r="K145" i="1" s="1"/>
  <c r="H134" i="1"/>
  <c r="K58" i="1"/>
  <c r="K59" i="1"/>
  <c r="K134" i="1" l="1"/>
  <c r="K55" i="1"/>
  <c r="K114" i="1"/>
  <c r="J112" i="1"/>
  <c r="I112" i="1"/>
  <c r="J19" i="1"/>
  <c r="I19" i="1"/>
  <c r="K24" i="1"/>
  <c r="K22" i="1"/>
  <c r="K113" i="1" l="1"/>
  <c r="H112" i="1"/>
  <c r="K112" i="1" s="1"/>
  <c r="K80" i="1"/>
  <c r="K79" i="1"/>
  <c r="K76" i="1"/>
  <c r="K75" i="1"/>
  <c r="K31" i="1"/>
  <c r="K25" i="1"/>
  <c r="I9" i="1"/>
  <c r="I8" i="1" s="1"/>
  <c r="J9" i="1"/>
  <c r="J8" i="1" s="1"/>
  <c r="K74" i="1" l="1"/>
  <c r="K73" i="1" s="1"/>
  <c r="K107" i="1"/>
  <c r="K105" i="1" s="1"/>
  <c r="J92" i="1"/>
  <c r="I92" i="1"/>
  <c r="K93" i="1"/>
  <c r="J65" i="1"/>
  <c r="K62" i="1"/>
  <c r="K61" i="1" s="1"/>
  <c r="K56" i="1"/>
  <c r="K23" i="1"/>
  <c r="K14" i="1"/>
  <c r="I13" i="1"/>
  <c r="K106" i="1" l="1"/>
  <c r="I65" i="1"/>
  <c r="K54" i="1" l="1"/>
  <c r="H65" i="1"/>
  <c r="I101" i="1"/>
  <c r="J101" i="1"/>
  <c r="H101" i="1"/>
  <c r="I99" i="1"/>
  <c r="J99" i="1"/>
  <c r="H99" i="1"/>
  <c r="I97" i="1"/>
  <c r="J97" i="1"/>
  <c r="H97" i="1"/>
  <c r="K98" i="1"/>
  <c r="K100" i="1"/>
  <c r="K102" i="1"/>
  <c r="K65" i="1" l="1"/>
  <c r="L65" i="1"/>
  <c r="K99" i="1"/>
  <c r="K97" i="1"/>
  <c r="K101" i="1"/>
  <c r="J96" i="1"/>
  <c r="H96" i="1"/>
  <c r="I96" i="1"/>
  <c r="I50" i="1"/>
  <c r="K50" i="1" s="1"/>
  <c r="J50" i="1"/>
  <c r="K46" i="1"/>
  <c r="K21" i="1"/>
  <c r="K96" i="1" l="1"/>
  <c r="I41" i="1"/>
  <c r="I52" i="1" s="1"/>
  <c r="J41" i="1"/>
  <c r="J52" i="1" s="1"/>
  <c r="K45" i="1"/>
  <c r="K49" i="1"/>
  <c r="K51" i="1"/>
  <c r="K57" i="1"/>
  <c r="K41" i="1" l="1"/>
  <c r="K30" i="1"/>
  <c r="K29" i="1"/>
  <c r="K28" i="1"/>
  <c r="K27" i="1"/>
  <c r="K26" i="1"/>
  <c r="K20" i="1" l="1"/>
  <c r="K19" i="1" s="1"/>
  <c r="K52" i="1" s="1"/>
  <c r="H106" i="1"/>
  <c r="H92" i="1"/>
  <c r="K92" i="1" s="1"/>
  <c r="I94" i="1"/>
  <c r="J94" i="1"/>
  <c r="J91" i="1" s="1"/>
  <c r="J103" i="1" s="1"/>
  <c r="J132" i="1" s="1"/>
  <c r="H94" i="1"/>
  <c r="I15" i="1"/>
  <c r="I12" i="1" s="1"/>
  <c r="I17" i="1" s="1"/>
  <c r="I88" i="1" s="1"/>
  <c r="J15" i="1"/>
  <c r="H15" i="1"/>
  <c r="J13" i="1"/>
  <c r="H13" i="1"/>
  <c r="H9" i="1"/>
  <c r="H8" i="1" l="1"/>
  <c r="K9" i="1"/>
  <c r="K94" i="1"/>
  <c r="I91" i="1"/>
  <c r="K87" i="1"/>
  <c r="H12" i="1"/>
  <c r="K12" i="1" s="1"/>
  <c r="K13" i="1"/>
  <c r="J12" i="1"/>
  <c r="J17" i="1" s="1"/>
  <c r="K15" i="1"/>
  <c r="H91" i="1"/>
  <c r="H103" i="1" s="1"/>
  <c r="H132" i="1" s="1"/>
  <c r="L132" i="1" s="1"/>
  <c r="J88" i="1" l="1"/>
  <c r="K8" i="1"/>
  <c r="H17" i="1"/>
  <c r="K91" i="1"/>
  <c r="I103" i="1"/>
  <c r="I132" i="1" s="1"/>
  <c r="J146" i="1" l="1"/>
  <c r="K103" i="1"/>
  <c r="K132" i="1" s="1"/>
  <c r="K17" i="1"/>
  <c r="H19" i="1"/>
  <c r="H52" i="1" l="1"/>
  <c r="L52" i="1" s="1"/>
  <c r="L19" i="1"/>
  <c r="H88" i="1"/>
  <c r="I146" i="1"/>
  <c r="K88" i="1" l="1"/>
  <c r="K146" i="1" s="1"/>
  <c r="L88" i="1"/>
  <c r="H146" i="1"/>
  <c r="L146" i="1" s="1"/>
  <c r="K95" i="1"/>
  <c r="K16" i="1" l="1"/>
  <c r="N90" i="1" l="1"/>
</calcChain>
</file>

<file path=xl/sharedStrings.xml><?xml version="1.0" encoding="utf-8"?>
<sst xmlns="http://schemas.openxmlformats.org/spreadsheetml/2006/main" count="529" uniqueCount="171">
  <si>
    <t>рублей</t>
  </si>
  <si>
    <t>№ п/п</t>
  </si>
  <si>
    <t>Наименование программ и мероприятий</t>
  </si>
  <si>
    <t>Код целевой статьи</t>
  </si>
  <si>
    <t>Вид расхода</t>
  </si>
  <si>
    <t>I.</t>
  </si>
  <si>
    <t>СРЕДСТВА МЕСТНЫХ БЮДЖЕТОВ</t>
  </si>
  <si>
    <t>0502</t>
  </si>
  <si>
    <t>II.</t>
  </si>
  <si>
    <t>СРЕДСТВА ОБЛАСТНОГО БЮДЖЕТА</t>
  </si>
  <si>
    <t xml:space="preserve"> </t>
  </si>
  <si>
    <t xml:space="preserve">0502 </t>
  </si>
  <si>
    <t>1.1.</t>
  </si>
  <si>
    <t>2.1.</t>
  </si>
  <si>
    <t>РегКласс</t>
  </si>
  <si>
    <t>414</t>
  </si>
  <si>
    <t>3.1.</t>
  </si>
  <si>
    <t>4.1.</t>
  </si>
  <si>
    <t>0409</t>
  </si>
  <si>
    <t>ИТОГО: Средства областного бюджета</t>
  </si>
  <si>
    <t>Строительство систем газоснабжения для населенных пунктов Брянского района</t>
  </si>
  <si>
    <t>Остаток лимитов</t>
  </si>
  <si>
    <t>Уточненная роспись/план</t>
  </si>
  <si>
    <t xml:space="preserve">Строительство систем водоснабжения, водоотведения, очистки сточных вод для населенных пунктов Брянского района Брянской области </t>
  </si>
  <si>
    <t>Газификация квартала застройки в н.п. Кабаличи (фруктовый сад)</t>
  </si>
  <si>
    <t>Строительство автомобильных дорог для населенных пунктов Брянского района</t>
  </si>
  <si>
    <t>ВСЕГО расходов по капитальным вложениям</t>
  </si>
  <si>
    <t>ИТОГО: Средства местного бюджета</t>
  </si>
  <si>
    <t>III.</t>
  </si>
  <si>
    <t>СРЕДСТВА ФЕДЕРАЛЬНОГО БЮДЖЕТА</t>
  </si>
  <si>
    <t>ИТОГО: Средства федерального бюджета</t>
  </si>
  <si>
    <t>ИТОГО по программе:</t>
  </si>
  <si>
    <t>С.Н. Воронцова</t>
  </si>
  <si>
    <t>0800181600</t>
  </si>
  <si>
    <t>0500181680</t>
  </si>
  <si>
    <t>0301581680</t>
  </si>
  <si>
    <t>ДопКласс</t>
  </si>
  <si>
    <t>94-11-16</t>
  </si>
  <si>
    <t>08001S6160</t>
  </si>
  <si>
    <t>0000000000</t>
  </si>
  <si>
    <t>228</t>
  </si>
  <si>
    <t>РЗПР</t>
  </si>
  <si>
    <t>000</t>
  </si>
  <si>
    <t>Строительство системы водоснабжения в н.п.Глаженка</t>
  </si>
  <si>
    <t>0702</t>
  </si>
  <si>
    <t>Строительство системы водоснабжения микрорайона "Новый" в н.п.Глинищево</t>
  </si>
  <si>
    <t>Строительство системы водоснабжения в н.п. Стяжное</t>
  </si>
  <si>
    <t>07001S1270</t>
  </si>
  <si>
    <t>19.GS.054</t>
  </si>
  <si>
    <t>Газификация ул. Лесной в н.п. Козелкино (2 очередь)</t>
  </si>
  <si>
    <t>19.GS.021</t>
  </si>
  <si>
    <t>8821</t>
  </si>
  <si>
    <t>Строительство школы-сада филиала МБОУ "Малополпинская СОШ" в с. Журиничи Брянского района Брянской области</t>
  </si>
  <si>
    <t>000000000</t>
  </si>
  <si>
    <t>Обл19.GS.054</t>
  </si>
  <si>
    <t>Финансирование объектов капитальных вложений муниципальной собственности (средства местного бюджета) софинансирование которых осуществляется за счет средств вышестоящих бюджетов</t>
  </si>
  <si>
    <t xml:space="preserve">1. Муниципальная программа "Газификация населенных пунктов  Брянского района" </t>
  </si>
  <si>
    <t xml:space="preserve">2. Муниципальная программа Брянского района "Чистая вода"  </t>
  </si>
  <si>
    <t xml:space="preserve">3. Муниципальная программа Брянского района "Автомобильные дороги Брянского района " </t>
  </si>
  <si>
    <t xml:space="preserve">1. ПП "Развитие социальной и инженерной инфраструктуры Брянской области" </t>
  </si>
  <si>
    <t xml:space="preserve">2. ПП "Автомобильные дороги" в рамках реализации государственных полномочий в области строительства, архитектуры и развитие дорожного хозяйства Брянской области </t>
  </si>
  <si>
    <t>4. Муниципальная программа "Формирование современной модели образования в Брянском муниципальном районе "</t>
  </si>
  <si>
    <t>ИТОГО по программе Брянского района "Формирование современной модели образования в Брянском муниципальном районе"</t>
  </si>
  <si>
    <t xml:space="preserve">ИТОГО по пророграмме "Газификация населенных пунктов  Брянского района" </t>
  </si>
  <si>
    <t>1.2.</t>
  </si>
  <si>
    <t>Финансирование объектов капитальных вложений муниципальной собственности (средства местного бюджета), софинансирование которых осуществляется за счет средств вышестоящих бюджетов</t>
  </si>
  <si>
    <t xml:space="preserve">ИТОГО по программе "Чистая вода" </t>
  </si>
  <si>
    <t>ИТОГО по программе Брянского района "Автомобильные дороги Брянского района"</t>
  </si>
  <si>
    <t>Строительство учреждений образования Брянского района</t>
  </si>
  <si>
    <t>Обл19.GS.21</t>
  </si>
  <si>
    <t>2.2.</t>
  </si>
  <si>
    <t>Строительство системы водоснабжения в н.п. Глаженка</t>
  </si>
  <si>
    <t>0505</t>
  </si>
  <si>
    <t>050G5S1270</t>
  </si>
  <si>
    <t>12.WS.264</t>
  </si>
  <si>
    <t>Строительство системы водоснабжения, водоотведения, очистки сточных вод для населенных пунктов Брянского района Брянской области</t>
  </si>
  <si>
    <t>Реконструкция водоснабжения н.п. Антоновка</t>
  </si>
  <si>
    <t>Обл12.WS.199</t>
  </si>
  <si>
    <t>Обл12.WS.264</t>
  </si>
  <si>
    <t>Обл12.WS.198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</si>
  <si>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</si>
  <si>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0500313300</t>
  </si>
  <si>
    <t>3. ПП "Мероприятия по решению вопросов местного значения, инициированных органами местного самоуправления муниципальных образований Брянской области", в рамках проекта "Решаем вместе"</t>
  </si>
  <si>
    <t xml:space="preserve">ИТОГО по программе: </t>
  </si>
  <si>
    <t>Строительство системы водоснабжения в н.п. Свень-Транспортная 2 очередь</t>
  </si>
  <si>
    <t>Реконструкция системы водоснабжения с. Октябрьское</t>
  </si>
  <si>
    <t>Реконструкция системы водоснабжения п. Батагово</t>
  </si>
  <si>
    <t>Строительство системы водоснабжения в н.п. Кабаличи (фруктовый сад)</t>
  </si>
  <si>
    <t>Реконструкция системы водоснаюжения в п. Путевка</t>
  </si>
  <si>
    <t>Реконструкция системы водоснабжения в с. Теменичи</t>
  </si>
  <si>
    <t>Финансирование объектов капитальных вложений муниципальной собственности (средства местного бюджета), софинансирование которых осуществляется за счет средств вышестоящих бюджетов (строительство и реконструкция (модернизация) объектов питьевого водоснабжения)</t>
  </si>
  <si>
    <t>050F552430</t>
  </si>
  <si>
    <t>Реконструкция водозаборного сооружения и  водопроводной сети в н.п. Антоновка</t>
  </si>
  <si>
    <t>21315608463106200001</t>
  </si>
  <si>
    <t>19.RS.040</t>
  </si>
  <si>
    <t>Обл.19.RS.040</t>
  </si>
  <si>
    <t>Финансирование объектов капитальных вложений муниципальной собственности (средства местного бюджета) софинансирование которых осуществляется за счет средств вышестоящих бюджетов  объектов питьевого водоснабжения</t>
  </si>
  <si>
    <t>Фед12.WS.264</t>
  </si>
  <si>
    <t>Заместитель главы администрации Брянского района -
начальник финансового управления</t>
  </si>
  <si>
    <t xml:space="preserve">Ивашкина М.И.                                                                 </t>
  </si>
  <si>
    <t>Строительство системы водоснабженияквартала застройки для многодетных семей  в с.Глинищево</t>
  </si>
  <si>
    <t>Строительство системы водоснабжения в н.п. Стеклянная Радица</t>
  </si>
  <si>
    <t>Строительство и реконтрукция (модернизация) объектов питьевого водоснабжения</t>
  </si>
  <si>
    <t>Реконструкция системы водоснабжения д. Колтово - Меркульево</t>
  </si>
  <si>
    <t>Строительство автомобильных дорог в ГУП ОНО ОПХ "Черемушки" д.Дубровка Брянского района Брянской области (5 этап)</t>
  </si>
  <si>
    <t>Газификация квартала застройки для многодетных семей в с.Глинищево</t>
  </si>
  <si>
    <t>Строительство блочно - модульной котельной в Санаторий "Снежка"</t>
  </si>
  <si>
    <t>07.ED.002</t>
  </si>
  <si>
    <t>Обл07.ED.002</t>
  </si>
  <si>
    <t>Фед07.ED.002</t>
  </si>
  <si>
    <t>Реконструкция очистных сооружений в д. Меркульево</t>
  </si>
  <si>
    <t>Реконструкция очистных сооружений в д. Городец</t>
  </si>
  <si>
    <t>4.2.</t>
  </si>
  <si>
    <t>0701</t>
  </si>
  <si>
    <t>Пристройка универсального спортивного зала к МБОУ "Супоневская СОШ №1 им. Героя Советского  Союза Н. И. Чувина"</t>
  </si>
  <si>
    <t>310</t>
  </si>
  <si>
    <t>Реконструкция очистных сооружений ул. Заречная в н.п. Глинищево</t>
  </si>
  <si>
    <t>Реконструкция системы водоснабжения в п. Путевка</t>
  </si>
  <si>
    <t>12.WS.201</t>
  </si>
  <si>
    <t>22315608455101210001</t>
  </si>
  <si>
    <t>12.WS.385</t>
  </si>
  <si>
    <t>22315608412121210001</t>
  </si>
  <si>
    <t>Строительство автомобильных дорог подъезд к с. Лесное</t>
  </si>
  <si>
    <t>Строительство автомобильных дорог в ГУП ОНО ОПХ "Черемушки" д.Дубровка Брянского района Брянской области (6этап)</t>
  </si>
  <si>
    <t>464</t>
  </si>
  <si>
    <t>19.RS.051</t>
  </si>
  <si>
    <t>Детский сад на 75 мест по адресу: ул. Соборная п. Свень Брянского района</t>
  </si>
  <si>
    <t>Детский сад на 270 мест в  п. Мичуринский Брянского района</t>
  </si>
  <si>
    <t>16.ЕD.045</t>
  </si>
  <si>
    <t>16.ED.036</t>
  </si>
  <si>
    <t>22315608424101210002</t>
  </si>
  <si>
    <t>Строительство автомобильных дорог в ГУП ОНО ОПХ "Черемушки" в д.Дубровка Брянского района, Брянской области (5 этап)</t>
  </si>
  <si>
    <t>Обл12.WS.201</t>
  </si>
  <si>
    <t>Реконструкция системы водоснабжения в с. Октябрьское</t>
  </si>
  <si>
    <t>Обл12.WS.385</t>
  </si>
  <si>
    <t>Обл16.ЕD.045</t>
  </si>
  <si>
    <t>Обл16.ED.036</t>
  </si>
  <si>
    <t>Строительство и реконструкция (модернизация) объектов питьевого водоснабжения</t>
  </si>
  <si>
    <t>Фед12.WS.201</t>
  </si>
  <si>
    <t>Фед12.WS.385</t>
  </si>
  <si>
    <t>0740181680</t>
  </si>
  <si>
    <t>0540181680</t>
  </si>
  <si>
    <t>051F552430</t>
  </si>
  <si>
    <t>0840181600</t>
  </si>
  <si>
    <t>08401S6160</t>
  </si>
  <si>
    <t>0341581680</t>
  </si>
  <si>
    <t>03415S1270</t>
  </si>
  <si>
    <t>032Z4L5760</t>
  </si>
  <si>
    <t>084001S6160</t>
  </si>
  <si>
    <t>0341598002</t>
  </si>
  <si>
    <t>982215001</t>
  </si>
  <si>
    <t>Реконструкция водозаборного сооружения "Сельстрой" в п.Супонево</t>
  </si>
  <si>
    <t>05401S1270</t>
  </si>
  <si>
    <t>12.WS.527</t>
  </si>
  <si>
    <t>Обл19.RS.051</t>
  </si>
  <si>
    <t>Обл'12.WS.527</t>
  </si>
  <si>
    <t>032Z4L6350</t>
  </si>
  <si>
    <t>19.RS.057</t>
  </si>
  <si>
    <t>982215001003</t>
  </si>
  <si>
    <t>Пристройка на 500 мест к МБОУ "Новодарковичская средняя общеобразовательная школа Брянского района п. Новые Дарковичи"</t>
  </si>
  <si>
    <t>Строительство автомобильных дорог подъезд к с.Лесное</t>
  </si>
  <si>
    <t>Обл19.RS.057</t>
  </si>
  <si>
    <t>Строительство системы водоснабжения в с.Опахань</t>
  </si>
  <si>
    <t>032Z4L635F</t>
  </si>
  <si>
    <t>22315608424101212002</t>
  </si>
  <si>
    <t>Обл310</t>
  </si>
  <si>
    <t>Фед310</t>
  </si>
  <si>
    <t>Профинансировано на 01.01.2023 г.</t>
  </si>
  <si>
    <t>Касс.исполн. на 01.01.2023 г.</t>
  </si>
  <si>
    <t>процент исполнения</t>
  </si>
  <si>
    <t>Сведения об исполнении перечня объектов капитального строительства и объектов недвижимости, приобретаемых для муниципальных нужд Брянского муниципального района Брянской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</si>
</sst>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"/>
    <numFmt numFmtId="165" formatCode="#,##0.00;[Red]#,##0.00"/>
    <numFmt numFmtId="166" formatCode="#,##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14" fillId="0" borderId="0"/>
    <xf numFmtId="0" fontId="15" fillId="0" borderId="0">
      <alignment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horizontal="right"/>
    </xf>
    <xf numFmtId="0" fontId="15" fillId="0" borderId="10">
      <alignment horizontal="center" vertical="center" wrapText="1"/>
    </xf>
    <xf numFmtId="49" fontId="15" fillId="0" borderId="10">
      <alignment horizontal="center" vertical="top" shrinkToFit="1"/>
    </xf>
    <xf numFmtId="0" fontId="17" fillId="0" borderId="10">
      <alignment horizontal="left"/>
    </xf>
    <xf numFmtId="4" fontId="17" fillId="3" borderId="10">
      <alignment horizontal="right" vertical="top" shrinkToFit="1"/>
    </xf>
    <xf numFmtId="10" fontId="17" fillId="3" borderId="10">
      <alignment horizontal="right" vertical="top" shrinkToFit="1"/>
    </xf>
    <xf numFmtId="0" fontId="15" fillId="0" borderId="0">
      <alignment horizontal="left" wrapText="1"/>
    </xf>
    <xf numFmtId="0" fontId="17" fillId="0" borderId="10">
      <alignment vertical="top" wrapText="1"/>
    </xf>
    <xf numFmtId="4" fontId="17" fillId="4" borderId="10">
      <alignment horizontal="right" vertical="top" shrinkToFit="1"/>
    </xf>
    <xf numFmtId="10" fontId="17" fillId="4" borderId="10">
      <alignment horizontal="right" vertical="top" shrinkToFit="1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5" borderId="0"/>
    <xf numFmtId="0" fontId="15" fillId="5" borderId="11"/>
    <xf numFmtId="0" fontId="15" fillId="5" borderId="12"/>
    <xf numFmtId="49" fontId="15" fillId="0" borderId="10">
      <alignment horizontal="left" vertical="top" wrapText="1" indent="2"/>
    </xf>
    <xf numFmtId="4" fontId="15" fillId="0" borderId="10">
      <alignment horizontal="right" vertical="top" shrinkToFit="1"/>
    </xf>
    <xf numFmtId="10" fontId="15" fillId="0" borderId="10">
      <alignment horizontal="right" vertical="top" shrinkToFit="1"/>
    </xf>
    <xf numFmtId="0" fontId="15" fillId="5" borderId="12">
      <alignment shrinkToFit="1"/>
    </xf>
    <xf numFmtId="0" fontId="15" fillId="5" borderId="13"/>
    <xf numFmtId="0" fontId="15" fillId="5" borderId="12">
      <alignment horizontal="center"/>
    </xf>
    <xf numFmtId="0" fontId="15" fillId="5" borderId="12">
      <alignment horizontal="left"/>
    </xf>
    <xf numFmtId="0" fontId="15" fillId="5" borderId="13">
      <alignment horizontal="center"/>
    </xf>
    <xf numFmtId="0" fontId="15" fillId="5" borderId="13">
      <alignment horizontal="left"/>
    </xf>
    <xf numFmtId="43" fontId="25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1"/>
    <xf numFmtId="0" fontId="3" fillId="0" borderId="0" xfId="1" applyFont="1" applyAlignment="1">
      <alignment wrapText="1"/>
    </xf>
    <xf numFmtId="4" fontId="3" fillId="0" borderId="0" xfId="1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4" fontId="0" fillId="0" borderId="0" xfId="0" applyNumberFormat="1"/>
    <xf numFmtId="0" fontId="3" fillId="0" borderId="0" xfId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0" fillId="2" borderId="1" xfId="1" quotePrefix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6" borderId="1" xfId="0" applyFill="1" applyBorder="1" applyAlignment="1">
      <alignment vertical="top" wrapText="1"/>
    </xf>
    <xf numFmtId="49" fontId="10" fillId="6" borderId="1" xfId="1" applyNumberFormat="1" applyFont="1" applyFill="1" applyBorder="1" applyAlignment="1">
      <alignment horizontal="center"/>
    </xf>
    <xf numFmtId="0" fontId="10" fillId="6" borderId="1" xfId="1" quotePrefix="1" applyFont="1" applyFill="1" applyBorder="1" applyAlignment="1">
      <alignment horizontal="center"/>
    </xf>
    <xf numFmtId="4" fontId="10" fillId="6" borderId="1" xfId="1" applyNumberFormat="1" applyFont="1" applyFill="1" applyBorder="1"/>
    <xf numFmtId="0" fontId="0" fillId="0" borderId="0" xfId="0" applyBorder="1"/>
    <xf numFmtId="0" fontId="4" fillId="0" borderId="0" xfId="1" applyFont="1" applyBorder="1"/>
    <xf numFmtId="0" fontId="0" fillId="0" borderId="0" xfId="0" applyFont="1" applyBorder="1"/>
    <xf numFmtId="0" fontId="2" fillId="0" borderId="0" xfId="1" applyFill="1" applyBorder="1"/>
    <xf numFmtId="4" fontId="3" fillId="0" borderId="0" xfId="1" applyNumberFormat="1" applyFont="1" applyFill="1" applyBorder="1"/>
    <xf numFmtId="4" fontId="19" fillId="0" borderId="0" xfId="1" applyNumberFormat="1" applyFont="1" applyFill="1" applyBorder="1"/>
    <xf numFmtId="0" fontId="4" fillId="0" borderId="2" xfId="1" applyFont="1" applyBorder="1" applyAlignment="1">
      <alignment horizontal="center" vertical="top"/>
    </xf>
    <xf numFmtId="0" fontId="4" fillId="0" borderId="2" xfId="1" quotePrefix="1" applyFont="1" applyBorder="1" applyAlignment="1">
      <alignment horizontal="center" vertical="top"/>
    </xf>
    <xf numFmtId="0" fontId="4" fillId="0" borderId="2" xfId="1" quotePrefix="1" applyFont="1" applyBorder="1" applyAlignment="1">
      <alignment vertical="top" wrapText="1"/>
    </xf>
    <xf numFmtId="0" fontId="4" fillId="7" borderId="2" xfId="1" applyFont="1" applyFill="1" applyBorder="1" applyAlignment="1">
      <alignment horizontal="center" vertical="top"/>
    </xf>
    <xf numFmtId="49" fontId="12" fillId="7" borderId="1" xfId="1" applyNumberFormat="1" applyFont="1" applyFill="1" applyBorder="1" applyAlignment="1">
      <alignment horizontal="center"/>
    </xf>
    <xf numFmtId="4" fontId="12" fillId="7" borderId="1" xfId="1" applyNumberFormat="1" applyFont="1" applyFill="1" applyBorder="1" applyAlignment="1">
      <alignment horizontal="right"/>
    </xf>
    <xf numFmtId="4" fontId="19" fillId="6" borderId="1" xfId="1" applyNumberFormat="1" applyFont="1" applyFill="1" applyBorder="1"/>
    <xf numFmtId="0" fontId="4" fillId="6" borderId="2" xfId="1" quotePrefix="1" applyFont="1" applyFill="1" applyBorder="1" applyAlignment="1">
      <alignment horizontal="center" vertical="top"/>
    </xf>
    <xf numFmtId="0" fontId="4" fillId="6" borderId="2" xfId="1" applyFont="1" applyFill="1" applyBorder="1" applyAlignment="1">
      <alignment horizontal="center" vertical="top"/>
    </xf>
    <xf numFmtId="0" fontId="12" fillId="7" borderId="1" xfId="1" quotePrefix="1" applyFont="1" applyFill="1" applyBorder="1" applyAlignment="1">
      <alignment horizontal="center"/>
    </xf>
    <xf numFmtId="4" fontId="24" fillId="0" borderId="0" xfId="0" applyNumberFormat="1" applyFont="1"/>
    <xf numFmtId="0" fontId="2" fillId="0" borderId="0" xfId="1" applyBorder="1"/>
    <xf numFmtId="0" fontId="4" fillId="2" borderId="2" xfId="1" applyFont="1" applyFill="1" applyBorder="1" applyAlignment="1">
      <alignment horizontal="center" vertical="top"/>
    </xf>
    <xf numFmtId="0" fontId="4" fillId="7" borderId="2" xfId="1" quotePrefix="1" applyFont="1" applyFill="1" applyBorder="1" applyAlignment="1">
      <alignment horizontal="center" vertical="top"/>
    </xf>
    <xf numFmtId="0" fontId="4" fillId="2" borderId="2" xfId="1" quotePrefix="1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right" wrapText="1"/>
    </xf>
    <xf numFmtId="0" fontId="4" fillId="6" borderId="18" xfId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49" fontId="12" fillId="7" borderId="20" xfId="1" quotePrefix="1" applyNumberFormat="1" applyFont="1" applyFill="1" applyBorder="1" applyAlignment="1">
      <alignment horizontal="center"/>
    </xf>
    <xf numFmtId="0" fontId="12" fillId="7" borderId="20" xfId="1" quotePrefix="1" applyFont="1" applyFill="1" applyBorder="1" applyAlignment="1">
      <alignment horizontal="center"/>
    </xf>
    <xf numFmtId="4" fontId="9" fillId="7" borderId="20" xfId="1" applyNumberFormat="1" applyFont="1" applyFill="1" applyBorder="1"/>
    <xf numFmtId="4" fontId="12" fillId="7" borderId="20" xfId="1" applyNumberFormat="1" applyFont="1" applyFill="1" applyBorder="1" applyAlignment="1">
      <alignment horizontal="right"/>
    </xf>
    <xf numFmtId="0" fontId="0" fillId="0" borderId="22" xfId="0" applyBorder="1"/>
    <xf numFmtId="0" fontId="3" fillId="0" borderId="0" xfId="1" applyFont="1" applyBorder="1" applyAlignment="1">
      <alignment horizontal="right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quotePrefix="1" applyFont="1" applyFill="1" applyBorder="1" applyAlignment="1">
      <alignment horizontal="center"/>
    </xf>
    <xf numFmtId="4" fontId="10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/>
    </xf>
    <xf numFmtId="4" fontId="11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 wrapText="1"/>
    </xf>
    <xf numFmtId="0" fontId="13" fillId="9" borderId="1" xfId="0" applyFont="1" applyFill="1" applyBorder="1" applyAlignment="1">
      <alignment wrapText="1"/>
    </xf>
    <xf numFmtId="4" fontId="13" fillId="9" borderId="1" xfId="0" applyNumberFormat="1" applyFont="1" applyFill="1" applyBorder="1"/>
    <xf numFmtId="49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 wrapText="1"/>
    </xf>
    <xf numFmtId="0" fontId="4" fillId="6" borderId="1" xfId="1" quotePrefix="1" applyFont="1" applyFill="1" applyBorder="1" applyAlignment="1">
      <alignment wrapText="1"/>
    </xf>
    <xf numFmtId="0" fontId="4" fillId="6" borderId="1" xfId="1" applyFont="1" applyFill="1" applyBorder="1"/>
    <xf numFmtId="164" fontId="4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top" wrapText="1"/>
    </xf>
    <xf numFmtId="165" fontId="29" fillId="6" borderId="1" xfId="0" applyNumberFormat="1" applyFont="1" applyFill="1" applyBorder="1" applyAlignment="1">
      <alignment horizontal="right" wrapText="1"/>
    </xf>
    <xf numFmtId="0" fontId="4" fillId="6" borderId="1" xfId="1" applyFont="1" applyFill="1" applyBorder="1" applyAlignment="1">
      <alignment horizontal="left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left"/>
    </xf>
    <xf numFmtId="49" fontId="27" fillId="6" borderId="27" xfId="0" applyNumberFormat="1" applyFont="1" applyFill="1" applyBorder="1" applyAlignment="1">
      <alignment horizontal="left" wrapText="1"/>
    </xf>
    <xf numFmtId="49" fontId="20" fillId="6" borderId="27" xfId="0" applyNumberFormat="1" applyFont="1" applyFill="1" applyBorder="1" applyAlignment="1">
      <alignment horizontal="center" wrapText="1"/>
    </xf>
    <xf numFmtId="49" fontId="20" fillId="6" borderId="27" xfId="0" applyNumberFormat="1" applyFont="1" applyFill="1" applyBorder="1" applyAlignment="1">
      <alignment horizontal="right" wrapText="1"/>
    </xf>
    <xf numFmtId="165" fontId="30" fillId="6" borderId="27" xfId="0" applyNumberFormat="1" applyFont="1" applyFill="1" applyBorder="1" applyAlignment="1">
      <alignment horizontal="right" wrapText="1"/>
    </xf>
    <xf numFmtId="0" fontId="12" fillId="2" borderId="1" xfId="1" applyNumberFormat="1" applyFont="1" applyFill="1" applyBorder="1" applyAlignment="1">
      <alignment horizontal="center" wrapText="1"/>
    </xf>
    <xf numFmtId="0" fontId="4" fillId="6" borderId="1" xfId="1" quotePrefix="1" applyFont="1" applyFill="1" applyBorder="1" applyAlignment="1">
      <alignment vertical="center" wrapText="1"/>
    </xf>
    <xf numFmtId="4" fontId="0" fillId="10" borderId="0" xfId="0" applyNumberFormat="1" applyFill="1"/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4" fontId="33" fillId="6" borderId="1" xfId="34" applyNumberFormat="1" applyFont="1" applyFill="1" applyBorder="1" applyAlignment="1">
      <alignment horizontal="right"/>
    </xf>
    <xf numFmtId="4" fontId="33" fillId="6" borderId="1" xfId="1" applyNumberFormat="1" applyFont="1" applyFill="1" applyBorder="1" applyAlignment="1">
      <alignment wrapText="1"/>
    </xf>
    <xf numFmtId="0" fontId="3" fillId="0" borderId="0" xfId="1" applyFont="1" applyBorder="1" applyAlignment="1">
      <alignment horizontal="left"/>
    </xf>
    <xf numFmtId="0" fontId="6" fillId="0" borderId="24" xfId="1" applyFont="1" applyBorder="1" applyAlignment="1">
      <alignment horizontal="center" vertical="center" wrapText="1"/>
    </xf>
    <xf numFmtId="0" fontId="0" fillId="2" borderId="0" xfId="0" applyFill="1"/>
    <xf numFmtId="0" fontId="4" fillId="8" borderId="2" xfId="1" quotePrefix="1" applyFont="1" applyFill="1" applyBorder="1" applyAlignment="1">
      <alignment horizontal="center" vertical="top"/>
    </xf>
    <xf numFmtId="0" fontId="13" fillId="8" borderId="1" xfId="0" applyFont="1" applyFill="1" applyBorder="1" applyAlignment="1">
      <alignment wrapText="1"/>
    </xf>
    <xf numFmtId="4" fontId="34" fillId="8" borderId="1" xfId="0" applyNumberFormat="1" applyFont="1" applyFill="1" applyBorder="1"/>
    <xf numFmtId="0" fontId="0" fillId="8" borderId="0" xfId="0" applyFill="1"/>
    <xf numFmtId="0" fontId="12" fillId="8" borderId="1" xfId="1" quotePrefix="1" applyFont="1" applyFill="1" applyBorder="1" applyAlignment="1">
      <alignment horizontal="center"/>
    </xf>
    <xf numFmtId="4" fontId="11" fillId="8" borderId="1" xfId="1" applyNumberFormat="1" applyFont="1" applyFill="1" applyBorder="1"/>
    <xf numFmtId="49" fontId="12" fillId="8" borderId="1" xfId="1" applyNumberFormat="1" applyFont="1" applyFill="1" applyBorder="1" applyAlignment="1">
      <alignment horizontal="center"/>
    </xf>
    <xf numFmtId="4" fontId="6" fillId="6" borderId="1" xfId="1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vertical="top" wrapText="1"/>
    </xf>
    <xf numFmtId="165" fontId="23" fillId="6" borderId="27" xfId="0" applyNumberFormat="1" applyFont="1" applyFill="1" applyBorder="1" applyAlignment="1">
      <alignment horizontal="right" wrapText="1"/>
    </xf>
    <xf numFmtId="165" fontId="0" fillId="0" borderId="0" xfId="0" applyNumberFormat="1"/>
    <xf numFmtId="4" fontId="0" fillId="0" borderId="0" xfId="0" applyNumberFormat="1" applyFont="1"/>
    <xf numFmtId="0" fontId="0" fillId="11" borderId="0" xfId="0" applyFill="1"/>
    <xf numFmtId="4" fontId="12" fillId="7" borderId="1" xfId="1" applyNumberFormat="1" applyFont="1" applyFill="1" applyBorder="1"/>
    <xf numFmtId="0" fontId="4" fillId="7" borderId="2" xfId="1" quotePrefix="1" applyNumberFormat="1" applyFont="1" applyFill="1" applyBorder="1" applyAlignment="1">
      <alignment vertical="top" wrapText="1"/>
    </xf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/>
    </xf>
    <xf numFmtId="49" fontId="22" fillId="7" borderId="1" xfId="0" applyNumberFormat="1" applyFont="1" applyFill="1" applyBorder="1" applyAlignment="1">
      <alignment horizontal="right" wrapText="1"/>
    </xf>
    <xf numFmtId="165" fontId="22" fillId="7" borderId="1" xfId="0" applyNumberFormat="1" applyFont="1" applyFill="1" applyBorder="1" applyAlignment="1">
      <alignment horizontal="right" wrapText="1"/>
    </xf>
    <xf numFmtId="0" fontId="4" fillId="6" borderId="2" xfId="1" quotePrefix="1" applyNumberFormat="1" applyFont="1" applyFill="1" applyBorder="1" applyAlignment="1">
      <alignment horizontal="center" vertical="top" wrapText="1"/>
    </xf>
    <xf numFmtId="49" fontId="27" fillId="6" borderId="1" xfId="0" applyNumberFormat="1" applyFont="1" applyFill="1" applyBorder="1" applyAlignment="1">
      <alignment horizontal="left" wrapText="1"/>
    </xf>
    <xf numFmtId="49" fontId="27" fillId="6" borderId="1" xfId="0" applyNumberFormat="1" applyFont="1" applyFill="1" applyBorder="1" applyAlignment="1">
      <alignment horizontal="center" wrapText="1"/>
    </xf>
    <xf numFmtId="165" fontId="27" fillId="6" borderId="1" xfId="0" applyNumberFormat="1" applyFont="1" applyFill="1" applyBorder="1" applyAlignment="1">
      <alignment horizontal="right" wrapText="1"/>
    </xf>
    <xf numFmtId="49" fontId="20" fillId="7" borderId="27" xfId="0" applyNumberFormat="1" applyFont="1" applyFill="1" applyBorder="1" applyAlignment="1">
      <alignment horizontal="left" wrapText="1"/>
    </xf>
    <xf numFmtId="165" fontId="30" fillId="7" borderId="1" xfId="0" applyNumberFormat="1" applyFont="1" applyFill="1" applyBorder="1" applyAlignment="1">
      <alignment horizontal="right" wrapText="1"/>
    </xf>
    <xf numFmtId="165" fontId="22" fillId="7" borderId="27" xfId="0" applyNumberFormat="1" applyFont="1" applyFill="1" applyBorder="1" applyAlignment="1">
      <alignment horizontal="right" wrapText="1"/>
    </xf>
    <xf numFmtId="0" fontId="26" fillId="6" borderId="1" xfId="1" applyFont="1" applyFill="1" applyBorder="1" applyAlignment="1">
      <alignment vertical="top" wrapText="1"/>
    </xf>
    <xf numFmtId="0" fontId="4" fillId="6" borderId="19" xfId="1" quotePrefix="1" applyFont="1" applyFill="1" applyBorder="1" applyAlignment="1">
      <alignment horizontal="center" vertical="top"/>
    </xf>
    <xf numFmtId="0" fontId="26" fillId="6" borderId="20" xfId="1" applyFont="1" applyFill="1" applyBorder="1" applyAlignment="1">
      <alignment vertical="top" wrapText="1"/>
    </xf>
    <xf numFmtId="49" fontId="10" fillId="2" borderId="20" xfId="1" quotePrefix="1" applyNumberFormat="1" applyFont="1" applyFill="1" applyBorder="1" applyAlignment="1">
      <alignment horizontal="center"/>
    </xf>
    <xf numFmtId="0" fontId="10" fillId="2" borderId="20" xfId="1" quotePrefix="1" applyFont="1" applyFill="1" applyBorder="1" applyAlignment="1">
      <alignment horizontal="center"/>
    </xf>
    <xf numFmtId="4" fontId="11" fillId="2" borderId="20" xfId="1" applyNumberFormat="1" applyFont="1" applyFill="1" applyBorder="1"/>
    <xf numFmtId="4" fontId="10" fillId="2" borderId="20" xfId="1" applyNumberFormat="1" applyFont="1" applyFill="1" applyBorder="1" applyAlignment="1">
      <alignment horizontal="right"/>
    </xf>
    <xf numFmtId="0" fontId="10" fillId="2" borderId="19" xfId="1" quotePrefix="1" applyFont="1" applyFill="1" applyBorder="1" applyAlignment="1">
      <alignment horizontal="center" vertical="top"/>
    </xf>
    <xf numFmtId="0" fontId="36" fillId="2" borderId="20" xfId="1" applyFont="1" applyFill="1" applyBorder="1" applyAlignment="1">
      <alignment vertical="top" wrapText="1"/>
    </xf>
    <xf numFmtId="0" fontId="12" fillId="7" borderId="19" xfId="1" quotePrefix="1" applyFont="1" applyFill="1" applyBorder="1" applyAlignment="1">
      <alignment horizontal="center" vertical="top"/>
    </xf>
    <xf numFmtId="0" fontId="37" fillId="7" borderId="20" xfId="1" applyFont="1" applyFill="1" applyBorder="1" applyAlignment="1">
      <alignment vertical="top" wrapText="1"/>
    </xf>
    <xf numFmtId="0" fontId="12" fillId="7" borderId="20" xfId="1" applyNumberFormat="1" applyFont="1" applyFill="1" applyBorder="1" applyAlignment="1">
      <alignment horizontal="center"/>
    </xf>
    <xf numFmtId="0" fontId="0" fillId="7" borderId="0" xfId="0" applyFill="1"/>
    <xf numFmtId="0" fontId="34" fillId="7" borderId="1" xfId="0" applyFont="1" applyFill="1" applyBorder="1" applyAlignment="1">
      <alignment wrapText="1"/>
    </xf>
    <xf numFmtId="49" fontId="12" fillId="7" borderId="1" xfId="1" quotePrefix="1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wrapText="1"/>
    </xf>
    <xf numFmtId="165" fontId="38" fillId="2" borderId="1" xfId="0" applyNumberFormat="1" applyFont="1" applyFill="1" applyBorder="1" applyAlignment="1">
      <alignment horizontal="right" wrapText="1"/>
    </xf>
    <xf numFmtId="165" fontId="20" fillId="2" borderId="27" xfId="0" applyNumberFormat="1" applyFont="1" applyFill="1" applyBorder="1" applyAlignment="1">
      <alignment horizontal="right" wrapText="1"/>
    </xf>
    <xf numFmtId="49" fontId="20" fillId="2" borderId="27" xfId="0" applyNumberFormat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/>
    </xf>
    <xf numFmtId="0" fontId="27" fillId="6" borderId="1" xfId="0" applyFont="1" applyFill="1" applyBorder="1" applyAlignment="1">
      <alignment horizontal="left" wrapText="1"/>
    </xf>
    <xf numFmtId="164" fontId="4" fillId="6" borderId="1" xfId="1" applyNumberFormat="1" applyFont="1" applyFill="1" applyBorder="1" applyAlignment="1">
      <alignment horizontal="center" wrapText="1"/>
    </xf>
    <xf numFmtId="49" fontId="4" fillId="6" borderId="1" xfId="1" applyNumberFormat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left" vertical="top" wrapText="1"/>
    </xf>
    <xf numFmtId="164" fontId="12" fillId="7" borderId="1" xfId="1" applyNumberFormat="1" applyFont="1" applyFill="1" applyBorder="1" applyAlignment="1">
      <alignment horizontal="center" wrapText="1"/>
    </xf>
    <xf numFmtId="49" fontId="12" fillId="7" borderId="1" xfId="1" applyNumberFormat="1" applyFont="1" applyFill="1" applyBorder="1" applyAlignment="1">
      <alignment horizontal="center" wrapText="1"/>
    </xf>
    <xf numFmtId="0" fontId="12" fillId="7" borderId="1" xfId="1" applyNumberFormat="1" applyFont="1" applyFill="1" applyBorder="1" applyAlignment="1">
      <alignment horizontal="center" wrapText="1"/>
    </xf>
    <xf numFmtId="4" fontId="12" fillId="7" borderId="1" xfId="1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wrapText="1"/>
    </xf>
    <xf numFmtId="0" fontId="10" fillId="2" borderId="1" xfId="1" applyNumberFormat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center"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4" fillId="0" borderId="0" xfId="1" applyFont="1" applyBorder="1" applyAlignment="1">
      <alignment horizontal="center" wrapText="1"/>
    </xf>
    <xf numFmtId="0" fontId="7" fillId="0" borderId="0" xfId="0" applyFont="1" applyBorder="1"/>
    <xf numFmtId="49" fontId="4" fillId="6" borderId="20" xfId="1" quotePrefix="1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center"/>
    </xf>
    <xf numFmtId="0" fontId="4" fillId="6" borderId="20" xfId="1" quotePrefix="1" applyFont="1" applyFill="1" applyBorder="1" applyAlignment="1">
      <alignment horizontal="center"/>
    </xf>
    <xf numFmtId="4" fontId="19" fillId="6" borderId="20" xfId="1" applyNumberFormat="1" applyFont="1" applyFill="1" applyBorder="1"/>
    <xf numFmtId="4" fontId="4" fillId="6" borderId="20" xfId="1" applyNumberFormat="1" applyFont="1" applyFill="1" applyBorder="1" applyAlignment="1">
      <alignment horizontal="right"/>
    </xf>
    <xf numFmtId="0" fontId="4" fillId="6" borderId="2" xfId="1" quotePrefix="1" applyFont="1" applyFill="1" applyBorder="1" applyAlignment="1">
      <alignment vertical="top" wrapText="1"/>
    </xf>
    <xf numFmtId="0" fontId="4" fillId="7" borderId="2" xfId="1" quotePrefix="1" applyFont="1" applyFill="1" applyBorder="1" applyAlignment="1">
      <alignment vertical="top" wrapText="1"/>
    </xf>
    <xf numFmtId="0" fontId="4" fillId="7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4" fontId="10" fillId="7" borderId="1" xfId="1" applyNumberFormat="1" applyFont="1" applyFill="1" applyBorder="1" applyAlignment="1">
      <alignment horizontal="right"/>
    </xf>
    <xf numFmtId="4" fontId="4" fillId="6" borderId="1" xfId="1" applyNumberFormat="1" applyFont="1" applyFill="1" applyBorder="1" applyAlignment="1">
      <alignment horizontal="right"/>
    </xf>
    <xf numFmtId="0" fontId="4" fillId="6" borderId="1" xfId="1" quotePrefix="1" applyFont="1" applyFill="1" applyBorder="1" applyAlignment="1">
      <alignment horizontal="center"/>
    </xf>
    <xf numFmtId="49" fontId="4" fillId="6" borderId="1" xfId="1" quotePrefix="1" applyNumberFormat="1" applyFont="1" applyFill="1" applyBorder="1" applyAlignment="1">
      <alignment horizontal="center"/>
    </xf>
    <xf numFmtId="4" fontId="19" fillId="6" borderId="1" xfId="1" applyNumberFormat="1" applyFont="1" applyFill="1" applyBorder="1" applyAlignment="1">
      <alignment horizontal="center"/>
    </xf>
    <xf numFmtId="49" fontId="27" fillId="6" borderId="1" xfId="0" applyNumberFormat="1" applyFont="1" applyFill="1" applyBorder="1" applyAlignment="1">
      <alignment horizontal="right" wrapText="1"/>
    </xf>
    <xf numFmtId="0" fontId="27" fillId="6" borderId="1" xfId="0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wrapText="1"/>
    </xf>
    <xf numFmtId="4" fontId="4" fillId="12" borderId="1" xfId="1" applyNumberFormat="1" applyFont="1" applyFill="1" applyBorder="1" applyAlignment="1">
      <alignment horizontal="right" wrapText="1"/>
    </xf>
    <xf numFmtId="4" fontId="4" fillId="6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right"/>
    </xf>
    <xf numFmtId="49" fontId="10" fillId="2" borderId="1" xfId="1" applyNumberFormat="1" applyFont="1" applyFill="1" applyBorder="1" applyAlignment="1">
      <alignment horizontal="right" wrapText="1"/>
    </xf>
    <xf numFmtId="0" fontId="4" fillId="2" borderId="14" xfId="1" applyFont="1" applyFill="1" applyBorder="1" applyAlignment="1">
      <alignment horizontal="center" vertical="top"/>
    </xf>
    <xf numFmtId="0" fontId="6" fillId="6" borderId="1" xfId="1" applyFont="1" applyFill="1" applyBorder="1" applyAlignment="1">
      <alignment wrapText="1"/>
    </xf>
    <xf numFmtId="164" fontId="4" fillId="6" borderId="1" xfId="1" applyNumberFormat="1" applyFont="1" applyFill="1" applyBorder="1"/>
    <xf numFmtId="0" fontId="4" fillId="6" borderId="1" xfId="1" applyFont="1" applyFill="1" applyBorder="1" applyAlignment="1">
      <alignment horizontal="center"/>
    </xf>
    <xf numFmtId="4" fontId="6" fillId="6" borderId="1" xfId="1" applyNumberFormat="1" applyFont="1" applyFill="1" applyBorder="1"/>
    <xf numFmtId="0" fontId="5" fillId="0" borderId="21" xfId="1" applyFont="1" applyBorder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textRotation="90" wrapText="1"/>
    </xf>
    <xf numFmtId="49" fontId="20" fillId="7" borderId="1" xfId="0" applyNumberFormat="1" applyFont="1" applyFill="1" applyBorder="1" applyAlignment="1">
      <alignment vertical="center" wrapText="1"/>
    </xf>
    <xf numFmtId="49" fontId="20" fillId="7" borderId="27" xfId="0" applyNumberFormat="1" applyFont="1" applyFill="1" applyBorder="1" applyAlignment="1">
      <alignment horizontal="center" wrapText="1"/>
    </xf>
    <xf numFmtId="49" fontId="20" fillId="7" borderId="1" xfId="0" applyNumberFormat="1" applyFont="1" applyFill="1" applyBorder="1" applyAlignment="1">
      <alignment horizont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49" fontId="20" fillId="7" borderId="27" xfId="0" applyNumberFormat="1" applyFont="1" applyFill="1" applyBorder="1" applyAlignment="1">
      <alignment vertical="center" wrapText="1"/>
    </xf>
    <xf numFmtId="0" fontId="4" fillId="2" borderId="2" xfId="1" quotePrefix="1" applyFont="1" applyFill="1" applyBorder="1" applyAlignment="1">
      <alignment vertical="top" wrapText="1"/>
    </xf>
    <xf numFmtId="4" fontId="0" fillId="2" borderId="0" xfId="0" applyNumberFormat="1" applyFill="1"/>
    <xf numFmtId="4" fontId="10" fillId="7" borderId="1" xfId="1" applyNumberFormat="1" applyFont="1" applyFill="1" applyBorder="1"/>
    <xf numFmtId="4" fontId="6" fillId="7" borderId="1" xfId="1" applyNumberFormat="1" applyFont="1" applyFill="1" applyBorder="1" applyAlignment="1">
      <alignment horizontal="right"/>
    </xf>
    <xf numFmtId="4" fontId="0" fillId="7" borderId="0" xfId="0" applyNumberFormat="1" applyFill="1"/>
    <xf numFmtId="4" fontId="39" fillId="2" borderId="1" xfId="1" applyNumberFormat="1" applyFont="1" applyFill="1" applyBorder="1" applyAlignment="1">
      <alignment horizontal="right"/>
    </xf>
    <xf numFmtId="0" fontId="4" fillId="6" borderId="14" xfId="1" applyFont="1" applyFill="1" applyBorder="1" applyAlignment="1">
      <alignment horizontal="center" vertical="top"/>
    </xf>
    <xf numFmtId="0" fontId="4" fillId="7" borderId="14" xfId="1" applyFont="1" applyFill="1" applyBorder="1" applyAlignment="1">
      <alignment horizontal="center" vertical="top"/>
    </xf>
    <xf numFmtId="164" fontId="4" fillId="7" borderId="1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49" fontId="27" fillId="7" borderId="1" xfId="0" applyNumberFormat="1" applyFont="1" applyFill="1" applyBorder="1" applyAlignment="1">
      <alignment horizontal="left" wrapText="1"/>
    </xf>
    <xf numFmtId="49" fontId="27" fillId="7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left" wrapText="1"/>
    </xf>
    <xf numFmtId="49" fontId="28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left" wrapText="1"/>
    </xf>
    <xf numFmtId="49" fontId="22" fillId="7" borderId="27" xfId="0" applyNumberFormat="1" applyFont="1" applyFill="1" applyBorder="1" applyAlignment="1">
      <alignment horizontal="center" wrapText="1"/>
    </xf>
    <xf numFmtId="0" fontId="10" fillId="7" borderId="27" xfId="1" quotePrefix="1" applyFont="1" applyFill="1" applyBorder="1" applyAlignment="1">
      <alignment horizontal="center"/>
    </xf>
    <xf numFmtId="0" fontId="4" fillId="0" borderId="30" xfId="1" quotePrefix="1" applyFont="1" applyFill="1" applyBorder="1" applyAlignment="1">
      <alignment vertical="top" wrapText="1"/>
    </xf>
    <xf numFmtId="0" fontId="27" fillId="6" borderId="27" xfId="0" applyFont="1" applyFill="1" applyBorder="1" applyAlignment="1">
      <alignment vertical="top" wrapText="1"/>
    </xf>
    <xf numFmtId="49" fontId="28" fillId="6" borderId="27" xfId="0" applyNumberFormat="1" applyFont="1" applyFill="1" applyBorder="1" applyAlignment="1">
      <alignment horizontal="center" wrapText="1"/>
    </xf>
    <xf numFmtId="49" fontId="28" fillId="6" borderId="27" xfId="0" applyNumberFormat="1" applyFont="1" applyFill="1" applyBorder="1" applyAlignment="1">
      <alignment horizontal="right" wrapText="1"/>
    </xf>
    <xf numFmtId="0" fontId="4" fillId="7" borderId="19" xfId="1" quotePrefix="1" applyFont="1" applyFill="1" applyBorder="1" applyAlignment="1">
      <alignment horizontal="center" vertical="top"/>
    </xf>
    <xf numFmtId="0" fontId="27" fillId="6" borderId="2" xfId="0" applyNumberFormat="1" applyFont="1" applyFill="1" applyBorder="1" applyAlignment="1">
      <alignment wrapText="1"/>
    </xf>
    <xf numFmtId="4" fontId="23" fillId="6" borderId="3" xfId="0" applyNumberFormat="1" applyFont="1" applyFill="1" applyBorder="1" applyAlignment="1">
      <alignment horizontal="center" vertical="center"/>
    </xf>
    <xf numFmtId="0" fontId="27" fillId="7" borderId="2" xfId="0" applyNumberFormat="1" applyFont="1" applyFill="1" applyBorder="1" applyAlignment="1">
      <alignment wrapText="1"/>
    </xf>
    <xf numFmtId="4" fontId="22" fillId="7" borderId="3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wrapText="1"/>
    </xf>
    <xf numFmtId="4" fontId="20" fillId="2" borderId="3" xfId="0" applyNumberFormat="1" applyFont="1" applyFill="1" applyBorder="1" applyAlignment="1">
      <alignment horizontal="center" vertical="center"/>
    </xf>
    <xf numFmtId="165" fontId="27" fillId="6" borderId="3" xfId="0" applyNumberFormat="1" applyFont="1" applyFill="1" applyBorder="1" applyAlignment="1">
      <alignment horizontal="right" wrapText="1"/>
    </xf>
    <xf numFmtId="0" fontId="27" fillId="8" borderId="30" xfId="0" applyNumberFormat="1" applyFont="1" applyFill="1" applyBorder="1" applyAlignment="1">
      <alignment vertical="top" wrapText="1"/>
    </xf>
    <xf numFmtId="165" fontId="22" fillId="7" borderId="31" xfId="0" applyNumberFormat="1" applyFont="1" applyFill="1" applyBorder="1" applyAlignment="1">
      <alignment horizontal="right" wrapText="1"/>
    </xf>
    <xf numFmtId="0" fontId="27" fillId="2" borderId="2" xfId="0" applyNumberFormat="1" applyFont="1" applyFill="1" applyBorder="1" applyAlignment="1">
      <alignment vertical="top" wrapText="1"/>
    </xf>
    <xf numFmtId="165" fontId="20" fillId="2" borderId="31" xfId="0" applyNumberFormat="1" applyFont="1" applyFill="1" applyBorder="1" applyAlignment="1">
      <alignment horizontal="right" wrapText="1"/>
    </xf>
    <xf numFmtId="4" fontId="20" fillId="2" borderId="3" xfId="0" applyNumberFormat="1" applyFont="1" applyFill="1" applyBorder="1" applyAlignment="1">
      <alignment horizontal="right" wrapText="1"/>
    </xf>
    <xf numFmtId="0" fontId="27" fillId="2" borderId="30" xfId="0" applyNumberFormat="1" applyFont="1" applyFill="1" applyBorder="1" applyAlignment="1">
      <alignment vertical="top" wrapText="1"/>
    </xf>
    <xf numFmtId="4" fontId="22" fillId="7" borderId="3" xfId="0" applyNumberFormat="1" applyFont="1" applyFill="1" applyBorder="1" applyAlignment="1">
      <alignment horizontal="right" wrapText="1"/>
    </xf>
    <xf numFmtId="4" fontId="20" fillId="2" borderId="31" xfId="0" applyNumberFormat="1" applyFont="1" applyFill="1" applyBorder="1" applyAlignment="1">
      <alignment horizontal="right" wrapText="1"/>
    </xf>
    <xf numFmtId="0" fontId="27" fillId="2" borderId="30" xfId="0" applyFont="1" applyFill="1" applyBorder="1" applyAlignment="1">
      <alignment vertical="top" wrapText="1"/>
    </xf>
    <xf numFmtId="165" fontId="23" fillId="6" borderId="31" xfId="0" applyNumberFormat="1" applyFont="1" applyFill="1" applyBorder="1" applyAlignment="1">
      <alignment horizontal="right" wrapText="1"/>
    </xf>
    <xf numFmtId="0" fontId="4" fillId="6" borderId="4" xfId="1" quotePrefix="1" applyFont="1" applyFill="1" applyBorder="1" applyAlignment="1">
      <alignment horizontal="center" vertical="top"/>
    </xf>
    <xf numFmtId="0" fontId="35" fillId="6" borderId="9" xfId="0" applyFont="1" applyFill="1" applyBorder="1" applyAlignment="1">
      <alignment wrapText="1"/>
    </xf>
    <xf numFmtId="49" fontId="3" fillId="6" borderId="9" xfId="1" quotePrefix="1" applyNumberFormat="1" applyFont="1" applyFill="1" applyBorder="1" applyAlignment="1">
      <alignment horizontal="center"/>
    </xf>
    <xf numFmtId="49" fontId="3" fillId="6" borderId="9" xfId="1" applyNumberFormat="1" applyFont="1" applyFill="1" applyBorder="1" applyAlignment="1">
      <alignment horizontal="center"/>
    </xf>
    <xf numFmtId="0" fontId="3" fillId="6" borderId="9" xfId="1" quotePrefix="1" applyFont="1" applyFill="1" applyBorder="1" applyAlignment="1">
      <alignment horizontal="center"/>
    </xf>
    <xf numFmtId="4" fontId="3" fillId="6" borderId="9" xfId="1" applyNumberFormat="1" applyFont="1" applyFill="1" applyBorder="1"/>
    <xf numFmtId="4" fontId="6" fillId="6" borderId="9" xfId="1" applyNumberFormat="1" applyFont="1" applyFill="1" applyBorder="1" applyAlignment="1">
      <alignment horizontal="right"/>
    </xf>
    <xf numFmtId="4" fontId="6" fillId="6" borderId="5" xfId="1" applyNumberFormat="1" applyFont="1" applyFill="1" applyBorder="1" applyAlignment="1">
      <alignment horizontal="right"/>
    </xf>
    <xf numFmtId="49" fontId="20" fillId="0" borderId="27" xfId="0" applyNumberFormat="1" applyFont="1" applyFill="1" applyBorder="1" applyAlignment="1">
      <alignment horizontal="center" wrapText="1"/>
    </xf>
    <xf numFmtId="0" fontId="13" fillId="7" borderId="1" xfId="0" applyFont="1" applyFill="1" applyBorder="1" applyAlignment="1">
      <alignment wrapText="1"/>
    </xf>
    <xf numFmtId="4" fontId="13" fillId="7" borderId="1" xfId="0" applyNumberFormat="1" applyFont="1" applyFill="1" applyBorder="1"/>
    <xf numFmtId="49" fontId="22" fillId="2" borderId="27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4" fillId="2" borderId="2" xfId="1" quotePrefix="1" applyFont="1" applyFill="1" applyBorder="1" applyAlignment="1">
      <alignment horizontal="center" vertical="top"/>
    </xf>
    <xf numFmtId="0" fontId="12" fillId="2" borderId="1" xfId="1" quotePrefix="1" applyFont="1" applyFill="1" applyBorder="1" applyAlignment="1">
      <alignment horizontal="center"/>
    </xf>
    <xf numFmtId="4" fontId="13" fillId="2" borderId="1" xfId="0" applyNumberFormat="1" applyFont="1" applyFill="1" applyBorder="1"/>
    <xf numFmtId="0" fontId="4" fillId="2" borderId="30" xfId="1" quotePrefix="1" applyNumberFormat="1" applyFont="1" applyFill="1" applyBorder="1" applyAlignment="1">
      <alignment vertical="top" wrapText="1"/>
    </xf>
    <xf numFmtId="0" fontId="20" fillId="2" borderId="27" xfId="0" applyFont="1" applyFill="1" applyBorder="1" applyAlignment="1">
      <alignment wrapText="1"/>
    </xf>
    <xf numFmtId="49" fontId="22" fillId="2" borderId="27" xfId="0" applyNumberFormat="1" applyFont="1" applyFill="1" applyBorder="1" applyAlignment="1">
      <alignment horizontal="center"/>
    </xf>
    <xf numFmtId="165" fontId="22" fillId="2" borderId="27" xfId="0" applyNumberFormat="1" applyFont="1" applyFill="1" applyBorder="1" applyAlignment="1">
      <alignment horizontal="right" wrapText="1"/>
    </xf>
    <xf numFmtId="4" fontId="12" fillId="6" borderId="1" xfId="1" applyNumberFormat="1" applyFont="1" applyFill="1" applyBorder="1" applyAlignment="1">
      <alignment horizontal="center" vertical="center" wrapText="1"/>
    </xf>
    <xf numFmtId="0" fontId="4" fillId="6" borderId="30" xfId="1" quotePrefix="1" applyFont="1" applyFill="1" applyBorder="1" applyAlignment="1">
      <alignment vertical="top" wrapText="1"/>
    </xf>
    <xf numFmtId="0" fontId="4" fillId="6" borderId="27" xfId="1" applyFont="1" applyFill="1" applyBorder="1" applyAlignment="1">
      <alignment vertical="center" wrapText="1"/>
    </xf>
    <xf numFmtId="49" fontId="4" fillId="6" borderId="27" xfId="1" applyNumberFormat="1" applyFont="1" applyFill="1" applyBorder="1" applyAlignment="1">
      <alignment horizontal="center"/>
    </xf>
    <xf numFmtId="0" fontId="4" fillId="6" borderId="27" xfId="1" quotePrefix="1" applyFont="1" applyFill="1" applyBorder="1" applyAlignment="1">
      <alignment horizontal="center"/>
    </xf>
    <xf numFmtId="49" fontId="4" fillId="6" borderId="27" xfId="1" quotePrefix="1" applyNumberFormat="1" applyFont="1" applyFill="1" applyBorder="1" applyAlignment="1">
      <alignment horizontal="center"/>
    </xf>
    <xf numFmtId="4" fontId="3" fillId="6" borderId="27" xfId="1" applyNumberFormat="1" applyFont="1" applyFill="1" applyBorder="1"/>
    <xf numFmtId="4" fontId="4" fillId="6" borderId="27" xfId="1" applyNumberFormat="1" applyFont="1" applyFill="1" applyBorder="1" applyAlignment="1">
      <alignment horizontal="right"/>
    </xf>
    <xf numFmtId="0" fontId="4" fillId="7" borderId="19" xfId="1" quotePrefix="1" applyFont="1" applyFill="1" applyBorder="1" applyAlignment="1">
      <alignment vertical="top" wrapText="1"/>
    </xf>
    <xf numFmtId="0" fontId="4" fillId="7" borderId="20" xfId="1" applyFont="1" applyFill="1" applyBorder="1" applyAlignment="1">
      <alignment vertical="center" wrapText="1"/>
    </xf>
    <xf numFmtId="49" fontId="12" fillId="7" borderId="20" xfId="1" applyNumberFormat="1" applyFont="1" applyFill="1" applyBorder="1" applyAlignment="1">
      <alignment horizontal="center"/>
    </xf>
    <xf numFmtId="49" fontId="4" fillId="6" borderId="20" xfId="1" applyNumberFormat="1" applyFont="1" applyFill="1" applyBorder="1" applyAlignment="1">
      <alignment horizontal="center"/>
    </xf>
    <xf numFmtId="0" fontId="4" fillId="7" borderId="1" xfId="1" quotePrefix="1" applyFont="1" applyFill="1" applyBorder="1" applyAlignment="1">
      <alignment vertical="top" wrapText="1"/>
    </xf>
    <xf numFmtId="0" fontId="0" fillId="0" borderId="1" xfId="0" applyBorder="1"/>
    <xf numFmtId="0" fontId="0" fillId="6" borderId="1" xfId="0" applyFill="1" applyBorder="1"/>
    <xf numFmtId="0" fontId="0" fillId="2" borderId="1" xfId="0" applyFill="1" applyBorder="1"/>
    <xf numFmtId="4" fontId="24" fillId="0" borderId="0" xfId="0" applyNumberFormat="1" applyFont="1" applyBorder="1"/>
    <xf numFmtId="0" fontId="4" fillId="8" borderId="5" xfId="1" applyFont="1" applyFill="1" applyBorder="1" applyAlignment="1">
      <alignment horizontal="center"/>
    </xf>
    <xf numFmtId="166" fontId="4" fillId="6" borderId="21" xfId="1" applyNumberFormat="1" applyFont="1" applyFill="1" applyBorder="1" applyAlignment="1">
      <alignment horizontal="center"/>
    </xf>
    <xf numFmtId="166" fontId="4" fillId="8" borderId="21" xfId="1" applyNumberFormat="1" applyFont="1" applyFill="1" applyBorder="1" applyAlignment="1">
      <alignment horizontal="center"/>
    </xf>
    <xf numFmtId="166" fontId="4" fillId="2" borderId="21" xfId="1" applyNumberFormat="1" applyFont="1" applyFill="1" applyBorder="1" applyAlignment="1">
      <alignment horizontal="center"/>
    </xf>
    <xf numFmtId="166" fontId="4" fillId="6" borderId="21" xfId="1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2" fillId="0" borderId="0" xfId="1" applyFont="1" applyBorder="1" applyAlignment="1">
      <alignment horizontal="center"/>
    </xf>
    <xf numFmtId="0" fontId="6" fillId="7" borderId="17" xfId="1" applyFont="1" applyFill="1" applyBorder="1" applyAlignment="1">
      <alignment horizontal="center"/>
    </xf>
    <xf numFmtId="0" fontId="6" fillId="7" borderId="15" xfId="1" applyFont="1" applyFill="1" applyBorder="1" applyAlignment="1">
      <alignment horizontal="center"/>
    </xf>
    <xf numFmtId="0" fontId="6" fillId="7" borderId="16" xfId="1" applyFont="1" applyFill="1" applyBorder="1" applyAlignment="1">
      <alignment horizontal="center"/>
    </xf>
    <xf numFmtId="0" fontId="6" fillId="7" borderId="25" xfId="1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6" fillId="7" borderId="14" xfId="1" quotePrefix="1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vertical="center"/>
    </xf>
    <xf numFmtId="0" fontId="6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6" fillId="7" borderId="2" xfId="1" quotePrefix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6" fillId="7" borderId="17" xfId="1" applyNumberFormat="1" applyFont="1" applyFill="1" applyBorder="1" applyAlignment="1">
      <alignment horizontal="center" vertical="center" wrapText="1"/>
    </xf>
    <xf numFmtId="0" fontId="6" fillId="7" borderId="15" xfId="1" applyNumberFormat="1" applyFont="1" applyFill="1" applyBorder="1" applyAlignment="1">
      <alignment horizontal="center" vertical="center" wrapText="1"/>
    </xf>
    <xf numFmtId="0" fontId="6" fillId="7" borderId="16" xfId="1" applyNumberFormat="1" applyFont="1" applyFill="1" applyBorder="1" applyAlignment="1">
      <alignment horizontal="center" vertical="center" wrapText="1"/>
    </xf>
    <xf numFmtId="0" fontId="6" fillId="7" borderId="17" xfId="1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3" fillId="7" borderId="6" xfId="0" quotePrefix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35" fillId="7" borderId="17" xfId="1" applyFont="1" applyFill="1" applyBorder="1" applyAlignment="1">
      <alignment horizontal="center" wrapText="1"/>
    </xf>
    <xf numFmtId="0" fontId="35" fillId="7" borderId="15" xfId="1" applyFont="1" applyFill="1" applyBorder="1" applyAlignment="1">
      <alignment horizontal="center" wrapText="1"/>
    </xf>
    <xf numFmtId="0" fontId="35" fillId="7" borderId="16" xfId="1" applyFont="1" applyFill="1" applyBorder="1" applyAlignment="1">
      <alignment horizontal="center" wrapText="1"/>
    </xf>
  </cellXfs>
  <cellStyles count="35">
    <cellStyle name="br" xfId="17"/>
    <cellStyle name="col" xfId="18"/>
    <cellStyle name="style0" xfId="19"/>
    <cellStyle name="td" xfId="20"/>
    <cellStyle name="tr" xfId="21"/>
    <cellStyle name="xl21" xfId="22"/>
    <cellStyle name="xl22" xfId="3"/>
    <cellStyle name="xl23" xfId="4"/>
    <cellStyle name="xl24" xfId="5"/>
    <cellStyle name="xl25" xfId="6"/>
    <cellStyle name="xl26" xfId="7"/>
    <cellStyle name="xl27" xfId="23"/>
    <cellStyle name="xl28" xfId="8"/>
    <cellStyle name="xl29" xfId="24"/>
    <cellStyle name="xl30" xfId="25"/>
    <cellStyle name="xl31" xfId="9"/>
    <cellStyle name="xl32" xfId="26"/>
    <cellStyle name="xl33" xfId="27"/>
    <cellStyle name="xl34" xfId="28"/>
    <cellStyle name="xl35" xfId="10"/>
    <cellStyle name="xl36" xfId="11"/>
    <cellStyle name="xl37" xfId="12"/>
    <cellStyle name="xl38" xfId="29"/>
    <cellStyle name="xl39" xfId="13"/>
    <cellStyle name="xl40" xfId="14"/>
    <cellStyle name="xl41" xfId="15"/>
    <cellStyle name="xl42" xfId="16"/>
    <cellStyle name="xl43" xfId="30"/>
    <cellStyle name="xl44" xfId="31"/>
    <cellStyle name="xl45" xfId="32"/>
    <cellStyle name="xl46" xfId="33"/>
    <cellStyle name="Обычный" xfId="0" builtinId="0"/>
    <cellStyle name="Обычный 2" xfId="1"/>
    <cellStyle name="Обычный 3" xfId="2"/>
    <cellStyle name="Финансовый" xfId="3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view="pageBreakPreview" zoomScaleNormal="95" zoomScaleSheetLayoutView="100" zoomScalePageLayoutView="46" workbookViewId="0">
      <selection sqref="A1:L1"/>
    </sheetView>
  </sheetViews>
  <sheetFormatPr defaultRowHeight="15" x14ac:dyDescent="0.25"/>
  <cols>
    <col min="1" max="1" width="5.140625" customWidth="1"/>
    <col min="2" max="2" width="70.140625" customWidth="1"/>
    <col min="3" max="3" width="11.85546875" customWidth="1"/>
    <col min="4" max="4" width="17.42578125" customWidth="1"/>
    <col min="5" max="5" width="9.5703125" customWidth="1"/>
    <col min="6" max="6" width="14.28515625" customWidth="1"/>
    <col min="7" max="7" width="24.7109375" customWidth="1"/>
    <col min="8" max="8" width="15.85546875" customWidth="1"/>
    <col min="9" max="9" width="16.7109375" customWidth="1"/>
    <col min="10" max="10" width="15.5703125" customWidth="1"/>
    <col min="11" max="11" width="16.85546875" customWidth="1"/>
    <col min="12" max="12" width="12.85546875" customWidth="1"/>
    <col min="13" max="13" width="16.28515625" customWidth="1"/>
    <col min="14" max="14" width="16.140625" customWidth="1"/>
  </cols>
  <sheetData>
    <row r="1" spans="1:13" ht="45" customHeight="1" x14ac:dyDescent="0.3">
      <c r="A1" s="286" t="s">
        <v>170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3" ht="16.5" customHeight="1" x14ac:dyDescent="0.3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3" ht="10.5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49" t="s">
        <v>0</v>
      </c>
      <c r="L3" s="88"/>
    </row>
    <row r="4" spans="1:13" ht="28.5" customHeight="1" thickBot="1" x14ac:dyDescent="0.3">
      <c r="A4" s="52" t="s">
        <v>1</v>
      </c>
      <c r="B4" s="89" t="s">
        <v>2</v>
      </c>
      <c r="C4" s="53" t="s">
        <v>41</v>
      </c>
      <c r="D4" s="53" t="s">
        <v>3</v>
      </c>
      <c r="E4" s="53" t="s">
        <v>4</v>
      </c>
      <c r="F4" s="53" t="s">
        <v>14</v>
      </c>
      <c r="G4" s="53" t="s">
        <v>36</v>
      </c>
      <c r="H4" s="53" t="s">
        <v>22</v>
      </c>
      <c r="I4" s="189" t="s">
        <v>167</v>
      </c>
      <c r="J4" s="190" t="s">
        <v>168</v>
      </c>
      <c r="K4" s="53" t="s">
        <v>21</v>
      </c>
      <c r="L4" s="191" t="s">
        <v>169</v>
      </c>
    </row>
    <row r="5" spans="1:13" ht="12" customHeight="1" x14ac:dyDescent="0.25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0</v>
      </c>
      <c r="K5" s="51">
        <v>11</v>
      </c>
      <c r="L5" s="188">
        <v>13</v>
      </c>
    </row>
    <row r="6" spans="1:13" ht="23.25" customHeight="1" x14ac:dyDescent="0.25">
      <c r="A6" s="28" t="s">
        <v>5</v>
      </c>
      <c r="B6" s="288" t="s">
        <v>6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  <c r="M6" s="48"/>
    </row>
    <row r="7" spans="1:13" ht="14.25" customHeight="1" thickBot="1" x14ac:dyDescent="0.3">
      <c r="A7" s="291" t="s">
        <v>56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81"/>
    </row>
    <row r="8" spans="1:13" ht="12.75" customHeight="1" x14ac:dyDescent="0.25">
      <c r="A8" s="119" t="s">
        <v>12</v>
      </c>
      <c r="B8" s="120" t="s">
        <v>20</v>
      </c>
      <c r="C8" s="160" t="s">
        <v>11</v>
      </c>
      <c r="D8" s="161" t="s">
        <v>39</v>
      </c>
      <c r="E8" s="162">
        <v>414</v>
      </c>
      <c r="F8" s="160" t="s">
        <v>42</v>
      </c>
      <c r="G8" s="163"/>
      <c r="H8" s="164">
        <f>H9</f>
        <v>952885</v>
      </c>
      <c r="I8" s="164">
        <f>I9</f>
        <v>705876.64</v>
      </c>
      <c r="J8" s="164">
        <f>J9</f>
        <v>705876.64</v>
      </c>
      <c r="K8" s="164">
        <f>H8-I8</f>
        <v>247008.36</v>
      </c>
      <c r="L8" s="282">
        <f>J8/H8*100</f>
        <v>74.077841502384871</v>
      </c>
    </row>
    <row r="9" spans="1:13" ht="15" customHeight="1" x14ac:dyDescent="0.25">
      <c r="A9" s="127"/>
      <c r="B9" s="128"/>
      <c r="C9" s="44" t="s">
        <v>7</v>
      </c>
      <c r="D9" s="29" t="s">
        <v>140</v>
      </c>
      <c r="E9" s="45">
        <v>414</v>
      </c>
      <c r="F9" s="44" t="s">
        <v>40</v>
      </c>
      <c r="G9" s="46"/>
      <c r="H9" s="47">
        <f>H10+H11</f>
        <v>952885</v>
      </c>
      <c r="I9" s="47">
        <f>I10+I11</f>
        <v>705876.64</v>
      </c>
      <c r="J9" s="47">
        <f>J10+J11</f>
        <v>705876.64</v>
      </c>
      <c r="K9" s="47">
        <f>H9-I9</f>
        <v>247008.36</v>
      </c>
      <c r="L9" s="283">
        <f t="shared" ref="L9:L72" si="0">J9/H9*100</f>
        <v>74.077841502384871</v>
      </c>
    </row>
    <row r="10" spans="1:13" ht="15" customHeight="1" x14ac:dyDescent="0.25">
      <c r="A10" s="125"/>
      <c r="B10" s="126" t="s">
        <v>105</v>
      </c>
      <c r="C10" s="121" t="s">
        <v>7</v>
      </c>
      <c r="D10" s="55" t="s">
        <v>140</v>
      </c>
      <c r="E10" s="122">
        <v>414</v>
      </c>
      <c r="F10" s="121" t="s">
        <v>40</v>
      </c>
      <c r="G10" s="123"/>
      <c r="H10" s="124">
        <v>294760</v>
      </c>
      <c r="I10" s="124">
        <v>294760</v>
      </c>
      <c r="J10" s="124">
        <v>294760</v>
      </c>
      <c r="K10" s="124">
        <f>H10-I10</f>
        <v>0</v>
      </c>
      <c r="L10" s="284">
        <f t="shared" si="0"/>
        <v>100</v>
      </c>
    </row>
    <row r="11" spans="1:13" ht="18" customHeight="1" x14ac:dyDescent="0.25">
      <c r="A11" s="125"/>
      <c r="B11" s="126" t="s">
        <v>106</v>
      </c>
      <c r="C11" s="121" t="s">
        <v>7</v>
      </c>
      <c r="D11" s="55" t="s">
        <v>140</v>
      </c>
      <c r="E11" s="122">
        <v>414</v>
      </c>
      <c r="F11" s="121" t="s">
        <v>40</v>
      </c>
      <c r="G11" s="123"/>
      <c r="H11" s="124">
        <v>658125</v>
      </c>
      <c r="I11" s="124">
        <v>411116.64</v>
      </c>
      <c r="J11" s="124">
        <v>411116.64</v>
      </c>
      <c r="K11" s="124">
        <f>H11-I11</f>
        <v>247008.36</v>
      </c>
      <c r="L11" s="284">
        <f t="shared" si="0"/>
        <v>62.467865527065527</v>
      </c>
    </row>
    <row r="12" spans="1:13" ht="12.75" hidden="1" customHeight="1" x14ac:dyDescent="0.25">
      <c r="A12" s="119" t="s">
        <v>64</v>
      </c>
      <c r="B12" s="120" t="s">
        <v>65</v>
      </c>
      <c r="C12" s="160" t="s">
        <v>7</v>
      </c>
      <c r="D12" s="161" t="s">
        <v>39</v>
      </c>
      <c r="E12" s="162">
        <v>414</v>
      </c>
      <c r="F12" s="160" t="s">
        <v>42</v>
      </c>
      <c r="G12" s="163"/>
      <c r="H12" s="164">
        <f>H13+H15</f>
        <v>0</v>
      </c>
      <c r="I12" s="164">
        <f>I13+I15</f>
        <v>0</v>
      </c>
      <c r="J12" s="164">
        <f>J13+J15</f>
        <v>0</v>
      </c>
      <c r="K12" s="164">
        <f t="shared" ref="K12:K14" si="1">H12-I12</f>
        <v>0</v>
      </c>
      <c r="L12" s="282" t="e">
        <f t="shared" si="0"/>
        <v>#DIV/0!</v>
      </c>
    </row>
    <row r="13" spans="1:13" ht="13.5" hidden="1" customHeight="1" x14ac:dyDescent="0.25">
      <c r="A13" s="127"/>
      <c r="B13" s="128"/>
      <c r="C13" s="44" t="s">
        <v>7</v>
      </c>
      <c r="D13" s="29" t="s">
        <v>47</v>
      </c>
      <c r="E13" s="45">
        <v>414</v>
      </c>
      <c r="F13" s="44" t="s">
        <v>48</v>
      </c>
      <c r="G13" s="129">
        <v>8821</v>
      </c>
      <c r="H13" s="47">
        <f>H14</f>
        <v>0</v>
      </c>
      <c r="I13" s="47">
        <f>I14</f>
        <v>0</v>
      </c>
      <c r="J13" s="47">
        <f t="shared" ref="J13" si="2">J14</f>
        <v>0</v>
      </c>
      <c r="K13" s="47">
        <f t="shared" si="1"/>
        <v>0</v>
      </c>
      <c r="L13" s="282" t="e">
        <f t="shared" si="0"/>
        <v>#DIV/0!</v>
      </c>
    </row>
    <row r="14" spans="1:13" ht="13.5" hidden="1" customHeight="1" x14ac:dyDescent="0.25">
      <c r="A14" s="25"/>
      <c r="B14" s="12" t="s">
        <v>24</v>
      </c>
      <c r="C14" s="13" t="s">
        <v>7</v>
      </c>
      <c r="D14" s="55" t="s">
        <v>47</v>
      </c>
      <c r="E14" s="56">
        <v>414</v>
      </c>
      <c r="F14" s="55" t="s">
        <v>48</v>
      </c>
      <c r="G14" s="55">
        <v>8821</v>
      </c>
      <c r="H14" s="58"/>
      <c r="I14" s="58"/>
      <c r="J14" s="58"/>
      <c r="K14" s="57">
        <f t="shared" si="1"/>
        <v>0</v>
      </c>
      <c r="L14" s="282" t="e">
        <f t="shared" si="0"/>
        <v>#DIV/0!</v>
      </c>
    </row>
    <row r="15" spans="1:13" s="130" customFormat="1" ht="0.75" customHeight="1" x14ac:dyDescent="0.25">
      <c r="A15" s="28"/>
      <c r="B15" s="131"/>
      <c r="C15" s="132" t="s">
        <v>7</v>
      </c>
      <c r="D15" s="29" t="s">
        <v>47</v>
      </c>
      <c r="E15" s="34">
        <v>414</v>
      </c>
      <c r="F15" s="29" t="s">
        <v>50</v>
      </c>
      <c r="G15" s="29" t="s">
        <v>51</v>
      </c>
      <c r="H15" s="30">
        <f>H16</f>
        <v>0</v>
      </c>
      <c r="I15" s="30">
        <f t="shared" ref="I15:J15" si="3">I16</f>
        <v>0</v>
      </c>
      <c r="J15" s="30">
        <f t="shared" si="3"/>
        <v>0</v>
      </c>
      <c r="K15" s="104">
        <f t="shared" ref="K15:K16" si="4">H15-I15</f>
        <v>0</v>
      </c>
      <c r="L15" s="282" t="e">
        <f t="shared" si="0"/>
        <v>#DIV/0!</v>
      </c>
    </row>
    <row r="16" spans="1:13" ht="1.5" hidden="1" customHeight="1" x14ac:dyDescent="0.25">
      <c r="A16" s="25"/>
      <c r="B16" s="12" t="s">
        <v>49</v>
      </c>
      <c r="C16" s="13" t="s">
        <v>7</v>
      </c>
      <c r="D16" s="55" t="s">
        <v>47</v>
      </c>
      <c r="E16" s="56">
        <v>414</v>
      </c>
      <c r="F16" s="55" t="s">
        <v>50</v>
      </c>
      <c r="G16" s="55" t="s">
        <v>51</v>
      </c>
      <c r="H16" s="58"/>
      <c r="I16" s="58"/>
      <c r="J16" s="58"/>
      <c r="K16" s="57">
        <f t="shared" si="4"/>
        <v>0</v>
      </c>
      <c r="L16" s="282" t="e">
        <f t="shared" si="0"/>
        <v>#DIV/0!</v>
      </c>
    </row>
    <row r="17" spans="1:12" ht="16.5" customHeight="1" x14ac:dyDescent="0.25">
      <c r="A17" s="27"/>
      <c r="B17" s="70" t="s">
        <v>63</v>
      </c>
      <c r="C17" s="15"/>
      <c r="D17" s="15"/>
      <c r="E17" s="15"/>
      <c r="F17" s="15"/>
      <c r="G17" s="15"/>
      <c r="H17" s="99">
        <f>H8+H12</f>
        <v>952885</v>
      </c>
      <c r="I17" s="99">
        <f>I8+I12</f>
        <v>705876.64</v>
      </c>
      <c r="J17" s="99">
        <f>J8+J12</f>
        <v>705876.64</v>
      </c>
      <c r="K17" s="99">
        <f>H17-I17</f>
        <v>247008.36</v>
      </c>
      <c r="L17" s="282">
        <f t="shared" si="0"/>
        <v>74.077841502384871</v>
      </c>
    </row>
    <row r="18" spans="1:12" ht="18.75" customHeight="1" x14ac:dyDescent="0.25">
      <c r="A18" s="293" t="s">
        <v>57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83"/>
    </row>
    <row r="19" spans="1:12" ht="25.5" customHeight="1" x14ac:dyDescent="0.25">
      <c r="A19" s="32" t="s">
        <v>13</v>
      </c>
      <c r="B19" s="118" t="s">
        <v>23</v>
      </c>
      <c r="C19" s="172" t="s">
        <v>7</v>
      </c>
      <c r="D19" s="161" t="s">
        <v>141</v>
      </c>
      <c r="E19" s="172">
        <v>414</v>
      </c>
      <c r="F19" s="173" t="s">
        <v>42</v>
      </c>
      <c r="G19" s="174"/>
      <c r="H19" s="171">
        <f>H20</f>
        <v>5076048.68</v>
      </c>
      <c r="I19" s="171">
        <f>I20</f>
        <v>2925397</v>
      </c>
      <c r="J19" s="171">
        <f>J20</f>
        <v>2925397</v>
      </c>
      <c r="K19" s="171">
        <f>K20</f>
        <v>2150651.6800000002</v>
      </c>
      <c r="L19" s="282">
        <f t="shared" si="0"/>
        <v>57.631381896045966</v>
      </c>
    </row>
    <row r="20" spans="1:12" s="94" customFormat="1" x14ac:dyDescent="0.25">
      <c r="A20" s="91"/>
      <c r="B20" s="92"/>
      <c r="C20" s="95" t="s">
        <v>7</v>
      </c>
      <c r="D20" s="97" t="s">
        <v>141</v>
      </c>
      <c r="E20" s="95">
        <v>414</v>
      </c>
      <c r="F20" s="95">
        <v>228</v>
      </c>
      <c r="G20" s="96"/>
      <c r="H20" s="93">
        <f>SUM(H21:H31)+H32+H33+H34+H35+H36+H37</f>
        <v>5076048.68</v>
      </c>
      <c r="I20" s="93">
        <f>SUM(I21:I31)+I32+I33+I34+I35+I36+I37</f>
        <v>2925397</v>
      </c>
      <c r="J20" s="93">
        <f>SUM(J21:J31)+J32+J33+J34+J35+J36+J37</f>
        <v>2925397</v>
      </c>
      <c r="K20" s="93">
        <f>SUM(K21:K31)+K32+K33+K34+K35+K36+K37</f>
        <v>2150651.6800000002</v>
      </c>
      <c r="L20" s="283">
        <f t="shared" si="0"/>
        <v>57.631381896045966</v>
      </c>
    </row>
    <row r="21" spans="1:12" x14ac:dyDescent="0.25">
      <c r="A21" s="26"/>
      <c r="B21" s="61" t="s">
        <v>85</v>
      </c>
      <c r="C21" s="13" t="s">
        <v>7</v>
      </c>
      <c r="D21" s="55" t="s">
        <v>141</v>
      </c>
      <c r="E21" s="56">
        <v>414</v>
      </c>
      <c r="F21" s="56">
        <v>228</v>
      </c>
      <c r="G21" s="59"/>
      <c r="H21" s="62">
        <v>497632</v>
      </c>
      <c r="I21" s="58">
        <v>175462</v>
      </c>
      <c r="J21" s="58">
        <v>175462</v>
      </c>
      <c r="K21" s="58">
        <f>H21-I21</f>
        <v>322170</v>
      </c>
      <c r="L21" s="284">
        <f t="shared" si="0"/>
        <v>35.259388463764388</v>
      </c>
    </row>
    <row r="22" spans="1:12" ht="0.75" hidden="1" customHeight="1" x14ac:dyDescent="0.25">
      <c r="A22" s="26"/>
      <c r="B22" s="61" t="s">
        <v>43</v>
      </c>
      <c r="C22" s="13" t="s">
        <v>7</v>
      </c>
      <c r="D22" s="55" t="s">
        <v>34</v>
      </c>
      <c r="E22" s="56">
        <v>414</v>
      </c>
      <c r="F22" s="56">
        <v>228</v>
      </c>
      <c r="G22" s="57"/>
      <c r="H22" s="62">
        <v>0</v>
      </c>
      <c r="I22" s="58">
        <v>0</v>
      </c>
      <c r="J22" s="58">
        <v>0</v>
      </c>
      <c r="K22" s="58">
        <f>H22-I22</f>
        <v>0</v>
      </c>
      <c r="L22" s="284" t="e">
        <f t="shared" si="0"/>
        <v>#DIV/0!</v>
      </c>
    </row>
    <row r="23" spans="1:12" ht="15.75" hidden="1" customHeight="1" x14ac:dyDescent="0.25">
      <c r="A23" s="26"/>
      <c r="B23" s="61" t="s">
        <v>86</v>
      </c>
      <c r="C23" s="13" t="s">
        <v>7</v>
      </c>
      <c r="D23" s="55" t="s">
        <v>34</v>
      </c>
      <c r="E23" s="56">
        <v>414</v>
      </c>
      <c r="F23" s="56">
        <v>228</v>
      </c>
      <c r="G23" s="57"/>
      <c r="H23" s="62">
        <v>0</v>
      </c>
      <c r="I23" s="58">
        <v>0</v>
      </c>
      <c r="J23" s="58">
        <v>0</v>
      </c>
      <c r="K23" s="58">
        <f>H23-I23</f>
        <v>0</v>
      </c>
      <c r="L23" s="284" t="e">
        <f t="shared" si="0"/>
        <v>#DIV/0!</v>
      </c>
    </row>
    <row r="24" spans="1:12" ht="15.75" hidden="1" customHeight="1" x14ac:dyDescent="0.25">
      <c r="A24" s="26"/>
      <c r="B24" s="61" t="s">
        <v>45</v>
      </c>
      <c r="C24" s="13" t="s">
        <v>7</v>
      </c>
      <c r="D24" s="55" t="s">
        <v>34</v>
      </c>
      <c r="E24" s="56">
        <v>414</v>
      </c>
      <c r="F24" s="56">
        <v>228</v>
      </c>
      <c r="G24" s="57"/>
      <c r="H24" s="62">
        <v>0</v>
      </c>
      <c r="I24" s="58">
        <v>0</v>
      </c>
      <c r="J24" s="58">
        <v>0</v>
      </c>
      <c r="K24" s="58">
        <f>H24-I24</f>
        <v>0</v>
      </c>
      <c r="L24" s="284" t="e">
        <f t="shared" si="0"/>
        <v>#DIV/0!</v>
      </c>
    </row>
    <row r="25" spans="1:12" ht="0.75" customHeight="1" x14ac:dyDescent="0.25">
      <c r="A25" s="26"/>
      <c r="B25" s="61" t="s">
        <v>87</v>
      </c>
      <c r="C25" s="13" t="s">
        <v>7</v>
      </c>
      <c r="D25" s="55" t="s">
        <v>34</v>
      </c>
      <c r="E25" s="56">
        <v>414</v>
      </c>
      <c r="F25" s="56">
        <v>228</v>
      </c>
      <c r="G25" s="57"/>
      <c r="H25" s="62">
        <v>0</v>
      </c>
      <c r="I25" s="58">
        <v>0</v>
      </c>
      <c r="J25" s="58">
        <v>0</v>
      </c>
      <c r="K25" s="58">
        <f>H25-I25</f>
        <v>0</v>
      </c>
      <c r="L25" s="284" t="e">
        <f t="shared" si="0"/>
        <v>#DIV/0!</v>
      </c>
    </row>
    <row r="26" spans="1:12" ht="15" customHeight="1" x14ac:dyDescent="0.25">
      <c r="A26" s="26"/>
      <c r="B26" s="61" t="s">
        <v>88</v>
      </c>
      <c r="C26" s="13" t="s">
        <v>7</v>
      </c>
      <c r="D26" s="55" t="s">
        <v>141</v>
      </c>
      <c r="E26" s="56">
        <v>414</v>
      </c>
      <c r="F26" s="56">
        <v>228</v>
      </c>
      <c r="G26" s="57"/>
      <c r="H26" s="62">
        <v>478590</v>
      </c>
      <c r="I26" s="58">
        <v>148496</v>
      </c>
      <c r="J26" s="58">
        <v>148496</v>
      </c>
      <c r="K26" s="58">
        <f t="shared" ref="K26:K30" si="5">H26-I26</f>
        <v>330094</v>
      </c>
      <c r="L26" s="284">
        <f t="shared" si="0"/>
        <v>31.027810861071064</v>
      </c>
    </row>
    <row r="27" spans="1:12" ht="15.75" hidden="1" customHeight="1" x14ac:dyDescent="0.25">
      <c r="A27" s="26"/>
      <c r="B27" s="61" t="s">
        <v>89</v>
      </c>
      <c r="C27" s="13" t="s">
        <v>7</v>
      </c>
      <c r="D27" s="55" t="s">
        <v>141</v>
      </c>
      <c r="E27" s="56">
        <v>414</v>
      </c>
      <c r="F27" s="56">
        <v>228</v>
      </c>
      <c r="G27" s="57"/>
      <c r="H27" s="62">
        <v>0</v>
      </c>
      <c r="I27" s="58">
        <v>0</v>
      </c>
      <c r="J27" s="58">
        <v>0</v>
      </c>
      <c r="K27" s="58">
        <f t="shared" si="5"/>
        <v>0</v>
      </c>
      <c r="L27" s="284" t="e">
        <f t="shared" si="0"/>
        <v>#DIV/0!</v>
      </c>
    </row>
    <row r="28" spans="1:12" ht="15.75" customHeight="1" x14ac:dyDescent="0.25">
      <c r="A28" s="26"/>
      <c r="B28" s="61" t="s">
        <v>84</v>
      </c>
      <c r="C28" s="13" t="s">
        <v>7</v>
      </c>
      <c r="D28" s="55" t="s">
        <v>141</v>
      </c>
      <c r="E28" s="56">
        <v>414</v>
      </c>
      <c r="F28" s="56">
        <v>228</v>
      </c>
      <c r="G28" s="57"/>
      <c r="H28" s="62">
        <v>433480</v>
      </c>
      <c r="I28" s="58">
        <v>433480</v>
      </c>
      <c r="J28" s="58">
        <v>433480</v>
      </c>
      <c r="K28" s="58">
        <f t="shared" si="5"/>
        <v>0</v>
      </c>
      <c r="L28" s="284">
        <f t="shared" si="0"/>
        <v>100</v>
      </c>
    </row>
    <row r="29" spans="1:12" ht="0.75" customHeight="1" x14ac:dyDescent="0.25">
      <c r="A29" s="26"/>
      <c r="B29" s="61" t="s">
        <v>46</v>
      </c>
      <c r="C29" s="13" t="s">
        <v>7</v>
      </c>
      <c r="D29" s="55" t="s">
        <v>141</v>
      </c>
      <c r="E29" s="56">
        <v>414</v>
      </c>
      <c r="F29" s="56">
        <v>228</v>
      </c>
      <c r="G29" s="57"/>
      <c r="H29" s="62">
        <v>0</v>
      </c>
      <c r="I29" s="58">
        <v>0</v>
      </c>
      <c r="J29" s="58">
        <v>0</v>
      </c>
      <c r="K29" s="58">
        <f t="shared" si="5"/>
        <v>0</v>
      </c>
      <c r="L29" s="284" t="e">
        <f t="shared" si="0"/>
        <v>#DIV/0!</v>
      </c>
    </row>
    <row r="30" spans="1:12" ht="26.25" hidden="1" customHeight="1" x14ac:dyDescent="0.25">
      <c r="A30" s="26"/>
      <c r="B30" s="61" t="s">
        <v>100</v>
      </c>
      <c r="C30" s="13" t="s">
        <v>7</v>
      </c>
      <c r="D30" s="55" t="s">
        <v>141</v>
      </c>
      <c r="E30" s="56">
        <v>414</v>
      </c>
      <c r="F30" s="56">
        <v>228</v>
      </c>
      <c r="G30" s="57"/>
      <c r="H30" s="62">
        <v>0</v>
      </c>
      <c r="I30" s="58">
        <v>0</v>
      </c>
      <c r="J30" s="58">
        <v>0</v>
      </c>
      <c r="K30" s="58">
        <f t="shared" si="5"/>
        <v>0</v>
      </c>
      <c r="L30" s="284" t="e">
        <f t="shared" si="0"/>
        <v>#DIV/0!</v>
      </c>
    </row>
    <row r="31" spans="1:12" ht="18" customHeight="1" x14ac:dyDescent="0.25">
      <c r="A31" s="26"/>
      <c r="B31" s="61" t="s">
        <v>101</v>
      </c>
      <c r="C31" s="13" t="s">
        <v>7</v>
      </c>
      <c r="D31" s="55" t="s">
        <v>141</v>
      </c>
      <c r="E31" s="56">
        <v>414</v>
      </c>
      <c r="F31" s="56">
        <v>228</v>
      </c>
      <c r="G31" s="57"/>
      <c r="H31" s="62">
        <v>958365</v>
      </c>
      <c r="I31" s="58">
        <v>629734</v>
      </c>
      <c r="J31" s="58">
        <v>629734</v>
      </c>
      <c r="K31" s="58">
        <f t="shared" ref="K31:K42" si="6">H31-I31</f>
        <v>328631</v>
      </c>
      <c r="L31" s="284">
        <f t="shared" si="0"/>
        <v>65.709202652434101</v>
      </c>
    </row>
    <row r="32" spans="1:12" ht="18" hidden="1" customHeight="1" x14ac:dyDescent="0.25">
      <c r="A32" s="26"/>
      <c r="B32" s="61" t="s">
        <v>103</v>
      </c>
      <c r="C32" s="13" t="s">
        <v>7</v>
      </c>
      <c r="D32" s="55" t="s">
        <v>141</v>
      </c>
      <c r="E32" s="56">
        <v>414</v>
      </c>
      <c r="F32" s="56">
        <v>228</v>
      </c>
      <c r="G32" s="57"/>
      <c r="H32" s="62">
        <v>0</v>
      </c>
      <c r="I32" s="58">
        <v>0</v>
      </c>
      <c r="J32" s="58">
        <v>0</v>
      </c>
      <c r="K32" s="58">
        <f t="shared" si="6"/>
        <v>0</v>
      </c>
      <c r="L32" s="284" t="e">
        <f t="shared" si="0"/>
        <v>#DIV/0!</v>
      </c>
    </row>
    <row r="33" spans="1:15" ht="18" customHeight="1" x14ac:dyDescent="0.25">
      <c r="A33" s="26"/>
      <c r="B33" s="61" t="s">
        <v>116</v>
      </c>
      <c r="C33" s="13" t="s">
        <v>7</v>
      </c>
      <c r="D33" s="55" t="s">
        <v>141</v>
      </c>
      <c r="E33" s="56">
        <v>414</v>
      </c>
      <c r="F33" s="56">
        <v>228</v>
      </c>
      <c r="G33" s="57"/>
      <c r="H33" s="62">
        <v>1200000</v>
      </c>
      <c r="I33" s="58">
        <v>500000</v>
      </c>
      <c r="J33" s="58">
        <v>500000</v>
      </c>
      <c r="K33" s="58">
        <f t="shared" si="6"/>
        <v>700000</v>
      </c>
      <c r="L33" s="284">
        <f t="shared" si="0"/>
        <v>41.666666666666671</v>
      </c>
    </row>
    <row r="34" spans="1:15" ht="18" hidden="1" customHeight="1" x14ac:dyDescent="0.25">
      <c r="A34" s="26"/>
      <c r="B34" s="61" t="s">
        <v>111</v>
      </c>
      <c r="C34" s="13" t="s">
        <v>7</v>
      </c>
      <c r="D34" s="55" t="s">
        <v>141</v>
      </c>
      <c r="E34" s="56">
        <v>414</v>
      </c>
      <c r="F34" s="56">
        <v>228</v>
      </c>
      <c r="G34" s="57"/>
      <c r="H34" s="62">
        <v>0</v>
      </c>
      <c r="I34" s="58">
        <v>0</v>
      </c>
      <c r="J34" s="58">
        <v>0</v>
      </c>
      <c r="K34" s="58">
        <f t="shared" si="6"/>
        <v>0</v>
      </c>
      <c r="L34" s="284" t="e">
        <f t="shared" si="0"/>
        <v>#DIV/0!</v>
      </c>
    </row>
    <row r="35" spans="1:15" ht="18" hidden="1" customHeight="1" x14ac:dyDescent="0.25">
      <c r="A35" s="26"/>
      <c r="B35" s="61" t="s">
        <v>110</v>
      </c>
      <c r="C35" s="13" t="s">
        <v>7</v>
      </c>
      <c r="D35" s="55" t="s">
        <v>141</v>
      </c>
      <c r="E35" s="56">
        <v>414</v>
      </c>
      <c r="F35" s="56">
        <v>228</v>
      </c>
      <c r="G35" s="57"/>
      <c r="H35" s="62">
        <v>0</v>
      </c>
      <c r="I35" s="58">
        <v>0</v>
      </c>
      <c r="J35" s="58">
        <v>0</v>
      </c>
      <c r="K35" s="58">
        <f t="shared" si="6"/>
        <v>0</v>
      </c>
      <c r="L35" s="284" t="e">
        <f t="shared" si="0"/>
        <v>#DIV/0!</v>
      </c>
    </row>
    <row r="36" spans="1:15" ht="18" customHeight="1" x14ac:dyDescent="0.25">
      <c r="A36" s="26"/>
      <c r="B36" s="61" t="s">
        <v>151</v>
      </c>
      <c r="C36" s="13" t="s">
        <v>7</v>
      </c>
      <c r="D36" s="55" t="s">
        <v>141</v>
      </c>
      <c r="E36" s="56">
        <v>414</v>
      </c>
      <c r="F36" s="56">
        <v>228</v>
      </c>
      <c r="G36" s="57"/>
      <c r="H36" s="62">
        <v>833723.68</v>
      </c>
      <c r="I36" s="58">
        <v>420625</v>
      </c>
      <c r="J36" s="58">
        <v>420625</v>
      </c>
      <c r="K36" s="58">
        <f t="shared" si="6"/>
        <v>413098.68000000005</v>
      </c>
      <c r="L36" s="284">
        <f t="shared" si="0"/>
        <v>50.451367772113656</v>
      </c>
    </row>
    <row r="37" spans="1:15" ht="18" customHeight="1" x14ac:dyDescent="0.25">
      <c r="A37" s="26"/>
      <c r="B37" s="61" t="s">
        <v>162</v>
      </c>
      <c r="C37" s="13" t="s">
        <v>7</v>
      </c>
      <c r="D37" s="55" t="s">
        <v>141</v>
      </c>
      <c r="E37" s="56">
        <v>414</v>
      </c>
      <c r="F37" s="56">
        <v>228</v>
      </c>
      <c r="G37" s="57"/>
      <c r="H37" s="62">
        <v>674258</v>
      </c>
      <c r="I37" s="58">
        <v>617600</v>
      </c>
      <c r="J37" s="58">
        <v>617600</v>
      </c>
      <c r="K37" s="58">
        <f t="shared" si="6"/>
        <v>56658</v>
      </c>
      <c r="L37" s="284">
        <f t="shared" si="0"/>
        <v>91.596985130321031</v>
      </c>
    </row>
    <row r="38" spans="1:15" s="130" customFormat="1" ht="18" customHeight="1" x14ac:dyDescent="0.25">
      <c r="A38" s="38"/>
      <c r="B38" s="253"/>
      <c r="C38" s="95" t="s">
        <v>7</v>
      </c>
      <c r="D38" s="97" t="s">
        <v>152</v>
      </c>
      <c r="E38" s="95">
        <v>414</v>
      </c>
      <c r="F38" s="95" t="s">
        <v>153</v>
      </c>
      <c r="G38" s="95" t="s">
        <v>153</v>
      </c>
      <c r="H38" s="254">
        <f>H39+H40</f>
        <v>1708553.05</v>
      </c>
      <c r="I38" s="254">
        <f t="shared" ref="I38:K38" si="7">I39+I40</f>
        <v>556627</v>
      </c>
      <c r="J38" s="254">
        <f t="shared" si="7"/>
        <v>556627</v>
      </c>
      <c r="K38" s="254">
        <f t="shared" si="7"/>
        <v>1151926.05</v>
      </c>
      <c r="L38" s="283">
        <f t="shared" si="0"/>
        <v>32.57885378507855</v>
      </c>
    </row>
    <row r="39" spans="1:15" s="90" customFormat="1" ht="18" customHeight="1" x14ac:dyDescent="0.25">
      <c r="A39" s="257"/>
      <c r="B39" s="61" t="s">
        <v>151</v>
      </c>
      <c r="C39" s="56" t="s">
        <v>7</v>
      </c>
      <c r="D39" s="55" t="s">
        <v>152</v>
      </c>
      <c r="E39" s="56">
        <v>414</v>
      </c>
      <c r="F39" s="56">
        <v>310</v>
      </c>
      <c r="G39" s="258"/>
      <c r="H39" s="259">
        <v>1151926.05</v>
      </c>
      <c r="I39" s="58">
        <v>0</v>
      </c>
      <c r="J39" s="58">
        <v>0</v>
      </c>
      <c r="K39" s="58">
        <f>H39-I39</f>
        <v>1151926.05</v>
      </c>
      <c r="L39" s="284">
        <f t="shared" si="0"/>
        <v>0</v>
      </c>
    </row>
    <row r="40" spans="1:15" ht="18" customHeight="1" x14ac:dyDescent="0.25">
      <c r="A40" s="26"/>
      <c r="B40" s="61" t="s">
        <v>151</v>
      </c>
      <c r="C40" s="56" t="s">
        <v>7</v>
      </c>
      <c r="D40" s="55" t="s">
        <v>152</v>
      </c>
      <c r="E40" s="56">
        <v>414</v>
      </c>
      <c r="F40" s="56" t="s">
        <v>153</v>
      </c>
      <c r="G40" s="56" t="s">
        <v>153</v>
      </c>
      <c r="H40" s="62">
        <v>556627</v>
      </c>
      <c r="I40" s="62">
        <v>556627</v>
      </c>
      <c r="J40" s="62">
        <v>556627</v>
      </c>
      <c r="K40" s="58">
        <f>H40-I40</f>
        <v>0</v>
      </c>
      <c r="L40" s="284">
        <f t="shared" si="0"/>
        <v>100</v>
      </c>
    </row>
    <row r="41" spans="1:15" ht="49.5" customHeight="1" x14ac:dyDescent="0.25">
      <c r="A41" s="265" t="s">
        <v>70</v>
      </c>
      <c r="B41" s="266" t="s">
        <v>90</v>
      </c>
      <c r="C41" s="267" t="s">
        <v>72</v>
      </c>
      <c r="D41" s="267" t="s">
        <v>142</v>
      </c>
      <c r="E41" s="268">
        <v>414</v>
      </c>
      <c r="F41" s="269" t="s">
        <v>42</v>
      </c>
      <c r="G41" s="270"/>
      <c r="H41" s="271">
        <f>H42+H46</f>
        <v>2514615.25</v>
      </c>
      <c r="I41" s="271">
        <f>I42+I46+I50</f>
        <v>1514821.14</v>
      </c>
      <c r="J41" s="271">
        <f>J42+J46+J50</f>
        <v>1514821.14</v>
      </c>
      <c r="K41" s="271">
        <f t="shared" si="6"/>
        <v>999794.1100000001</v>
      </c>
      <c r="L41" s="282">
        <f t="shared" si="0"/>
        <v>60.240672603890388</v>
      </c>
      <c r="M41" s="35"/>
    </row>
    <row r="42" spans="1:15" s="277" customFormat="1" x14ac:dyDescent="0.25">
      <c r="A42" s="276"/>
      <c r="B42" s="273" t="s">
        <v>117</v>
      </c>
      <c r="C42" s="274" t="s">
        <v>72</v>
      </c>
      <c r="D42" s="275" t="s">
        <v>142</v>
      </c>
      <c r="E42" s="45">
        <v>414</v>
      </c>
      <c r="F42" s="45" t="s">
        <v>118</v>
      </c>
      <c r="G42" s="278"/>
      <c r="H42" s="30">
        <f>H45+H44+H43</f>
        <v>1479909.73</v>
      </c>
      <c r="I42" s="30">
        <f>I45+I44+I43</f>
        <v>528186.27</v>
      </c>
      <c r="J42" s="30">
        <f>J45+J44+J43</f>
        <v>528186.27</v>
      </c>
      <c r="K42" s="30">
        <f t="shared" si="6"/>
        <v>951723.46</v>
      </c>
      <c r="L42" s="283">
        <f t="shared" si="0"/>
        <v>35.690438362074964</v>
      </c>
      <c r="M42" s="280"/>
      <c r="N42" s="19"/>
      <c r="O42" s="19"/>
    </row>
    <row r="43" spans="1:15" s="277" customFormat="1" x14ac:dyDescent="0.25">
      <c r="A43" s="276"/>
      <c r="B43" s="168" t="s">
        <v>117</v>
      </c>
      <c r="C43" s="55" t="s">
        <v>72</v>
      </c>
      <c r="D43" s="275" t="s">
        <v>142</v>
      </c>
      <c r="E43" s="56">
        <v>414</v>
      </c>
      <c r="F43" s="56" t="s">
        <v>118</v>
      </c>
      <c r="G43" s="279"/>
      <c r="H43" s="58">
        <v>1396784.89</v>
      </c>
      <c r="I43" s="58">
        <v>445061.43</v>
      </c>
      <c r="J43" s="58">
        <v>445061.43</v>
      </c>
      <c r="K43" s="58">
        <f>H43-I43</f>
        <v>951723.46</v>
      </c>
      <c r="L43" s="284">
        <f t="shared" si="0"/>
        <v>31.863276384669369</v>
      </c>
      <c r="M43" s="280"/>
      <c r="N43" s="19"/>
      <c r="O43" s="19"/>
    </row>
    <row r="44" spans="1:15" x14ac:dyDescent="0.25">
      <c r="A44" s="272"/>
      <c r="B44" s="168" t="s">
        <v>117</v>
      </c>
      <c r="C44" s="55" t="s">
        <v>72</v>
      </c>
      <c r="D44" s="275" t="s">
        <v>142</v>
      </c>
      <c r="E44" s="56">
        <v>414</v>
      </c>
      <c r="F44" s="56" t="s">
        <v>118</v>
      </c>
      <c r="G44" s="122" t="s">
        <v>118</v>
      </c>
      <c r="H44" s="124">
        <v>3357.78</v>
      </c>
      <c r="I44" s="124">
        <v>3357.78</v>
      </c>
      <c r="J44" s="124">
        <v>3357.78</v>
      </c>
      <c r="K44" s="124">
        <f>H44-I44</f>
        <v>0</v>
      </c>
      <c r="L44" s="284">
        <f t="shared" si="0"/>
        <v>100</v>
      </c>
      <c r="M44" s="35"/>
    </row>
    <row r="45" spans="1:15" x14ac:dyDescent="0.25">
      <c r="A45" s="27"/>
      <c r="B45" s="168" t="s">
        <v>117</v>
      </c>
      <c r="C45" s="55" t="s">
        <v>72</v>
      </c>
      <c r="D45" s="161" t="s">
        <v>142</v>
      </c>
      <c r="E45" s="56">
        <v>414</v>
      </c>
      <c r="F45" s="56" t="s">
        <v>118</v>
      </c>
      <c r="G45" s="181" t="s">
        <v>119</v>
      </c>
      <c r="H45" s="58">
        <v>79767.06</v>
      </c>
      <c r="I45" s="58">
        <v>79767.06</v>
      </c>
      <c r="J45" s="58">
        <v>79767.06</v>
      </c>
      <c r="K45" s="58">
        <f t="shared" ref="K45:K51" si="8">H45-I45</f>
        <v>0</v>
      </c>
      <c r="L45" s="284">
        <f t="shared" si="0"/>
        <v>100</v>
      </c>
      <c r="M45" s="35"/>
    </row>
    <row r="46" spans="1:15" x14ac:dyDescent="0.25">
      <c r="A46" s="166"/>
      <c r="B46" s="167" t="s">
        <v>85</v>
      </c>
      <c r="C46" s="29" t="s">
        <v>72</v>
      </c>
      <c r="D46" s="161" t="s">
        <v>142</v>
      </c>
      <c r="E46" s="34">
        <v>414</v>
      </c>
      <c r="F46" s="34" t="s">
        <v>120</v>
      </c>
      <c r="G46" s="182"/>
      <c r="H46" s="30">
        <f>H47+H48+H49</f>
        <v>1034705.5199999999</v>
      </c>
      <c r="I46" s="30">
        <f>I47+I48+I49</f>
        <v>986634.86999999988</v>
      </c>
      <c r="J46" s="30">
        <f>J47+J48+J49</f>
        <v>986634.86999999988</v>
      </c>
      <c r="K46" s="30">
        <f>H46-I46</f>
        <v>48070.650000000023</v>
      </c>
      <c r="L46" s="283">
        <f t="shared" si="0"/>
        <v>95.354170914251995</v>
      </c>
      <c r="M46" s="35"/>
    </row>
    <row r="47" spans="1:15" x14ac:dyDescent="0.25">
      <c r="A47" s="197"/>
      <c r="B47" s="168" t="s">
        <v>85</v>
      </c>
      <c r="C47" s="55" t="s">
        <v>72</v>
      </c>
      <c r="D47" s="161" t="s">
        <v>142</v>
      </c>
      <c r="E47" s="56">
        <v>414</v>
      </c>
      <c r="F47" s="56" t="s">
        <v>120</v>
      </c>
      <c r="G47" s="182"/>
      <c r="H47" s="58">
        <v>972371.12</v>
      </c>
      <c r="I47" s="58">
        <v>924300.47</v>
      </c>
      <c r="J47" s="58">
        <v>924300.47</v>
      </c>
      <c r="K47" s="58">
        <f>H47-I47</f>
        <v>48070.650000000023</v>
      </c>
      <c r="L47" s="284">
        <f t="shared" si="0"/>
        <v>95.056347415994821</v>
      </c>
      <c r="M47" s="35"/>
    </row>
    <row r="48" spans="1:15" x14ac:dyDescent="0.25">
      <c r="A48" s="197"/>
      <c r="B48" s="168" t="s">
        <v>85</v>
      </c>
      <c r="C48" s="55" t="s">
        <v>72</v>
      </c>
      <c r="D48" s="161" t="s">
        <v>142</v>
      </c>
      <c r="E48" s="56">
        <v>414</v>
      </c>
      <c r="F48" s="56" t="s">
        <v>120</v>
      </c>
      <c r="G48" s="56" t="s">
        <v>120</v>
      </c>
      <c r="H48" s="58">
        <v>6178.08</v>
      </c>
      <c r="I48" s="58">
        <v>6178.08</v>
      </c>
      <c r="J48" s="58">
        <v>6178.08</v>
      </c>
      <c r="K48" s="58">
        <f>H48-I48</f>
        <v>0</v>
      </c>
      <c r="L48" s="284">
        <f t="shared" si="0"/>
        <v>100</v>
      </c>
      <c r="M48" s="35"/>
    </row>
    <row r="49" spans="1:13" x14ac:dyDescent="0.25">
      <c r="A49" s="27"/>
      <c r="B49" s="168" t="s">
        <v>85</v>
      </c>
      <c r="C49" s="55" t="s">
        <v>72</v>
      </c>
      <c r="D49" s="161" t="s">
        <v>142</v>
      </c>
      <c r="E49" s="56">
        <v>414</v>
      </c>
      <c r="F49" s="56" t="s">
        <v>120</v>
      </c>
      <c r="G49" s="182" t="s">
        <v>121</v>
      </c>
      <c r="H49" s="58">
        <v>56156.32</v>
      </c>
      <c r="I49" s="58">
        <v>56156.32</v>
      </c>
      <c r="J49" s="58">
        <v>56156.32</v>
      </c>
      <c r="K49" s="58">
        <f t="shared" si="8"/>
        <v>0</v>
      </c>
      <c r="L49" s="284">
        <f t="shared" si="0"/>
        <v>100</v>
      </c>
      <c r="M49" s="35"/>
    </row>
    <row r="50" spans="1:13" ht="0.75" customHeight="1" x14ac:dyDescent="0.25">
      <c r="A50" s="166"/>
      <c r="B50" s="169"/>
      <c r="C50" s="29" t="s">
        <v>72</v>
      </c>
      <c r="D50" s="161" t="s">
        <v>91</v>
      </c>
      <c r="E50" s="34">
        <v>414</v>
      </c>
      <c r="F50" s="56" t="s">
        <v>74</v>
      </c>
      <c r="G50" s="182" t="s">
        <v>93</v>
      </c>
      <c r="H50" s="170">
        <v>0</v>
      </c>
      <c r="I50" s="170">
        <f t="shared" ref="I50:J50" si="9">I51</f>
        <v>0</v>
      </c>
      <c r="J50" s="170">
        <f t="shared" si="9"/>
        <v>0</v>
      </c>
      <c r="K50" s="170">
        <f>H50-I50</f>
        <v>0</v>
      </c>
      <c r="L50" s="282" t="e">
        <f t="shared" si="0"/>
        <v>#DIV/0!</v>
      </c>
      <c r="M50" s="35"/>
    </row>
    <row r="51" spans="1:13" hidden="1" x14ac:dyDescent="0.25">
      <c r="A51" s="27"/>
      <c r="B51" s="168" t="s">
        <v>92</v>
      </c>
      <c r="C51" s="55" t="s">
        <v>72</v>
      </c>
      <c r="D51" s="161" t="s">
        <v>91</v>
      </c>
      <c r="E51" s="56">
        <v>414</v>
      </c>
      <c r="F51" s="56" t="s">
        <v>74</v>
      </c>
      <c r="G51" s="181" t="s">
        <v>93</v>
      </c>
      <c r="H51" s="58">
        <v>0</v>
      </c>
      <c r="I51" s="58">
        <v>0</v>
      </c>
      <c r="J51" s="58">
        <v>0</v>
      </c>
      <c r="K51" s="58">
        <f t="shared" si="8"/>
        <v>0</v>
      </c>
      <c r="L51" s="282" t="e">
        <f t="shared" si="0"/>
        <v>#DIV/0!</v>
      </c>
      <c r="M51" s="35"/>
    </row>
    <row r="52" spans="1:13" x14ac:dyDescent="0.25">
      <c r="A52" s="27"/>
      <c r="B52" s="69" t="s">
        <v>66</v>
      </c>
      <c r="C52" s="16"/>
      <c r="D52" s="16"/>
      <c r="E52" s="17"/>
      <c r="F52" s="17"/>
      <c r="G52" s="18"/>
      <c r="H52" s="98">
        <f>H19+H41+H38</f>
        <v>9299216.9800000004</v>
      </c>
      <c r="I52" s="98">
        <f>I19+I41+I38</f>
        <v>4996845.1399999997</v>
      </c>
      <c r="J52" s="98">
        <f>J19+J41+J38</f>
        <v>4996845.1399999997</v>
      </c>
      <c r="K52" s="98">
        <f>K19+K41+K38</f>
        <v>4302371.84</v>
      </c>
      <c r="L52" s="282">
        <f t="shared" si="0"/>
        <v>53.734041809614808</v>
      </c>
      <c r="M52" s="35"/>
    </row>
    <row r="53" spans="1:13" ht="18.75" customHeight="1" x14ac:dyDescent="0.25">
      <c r="A53" s="297" t="s">
        <v>58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83"/>
    </row>
    <row r="54" spans="1:13" ht="27.75" customHeight="1" x14ac:dyDescent="0.25">
      <c r="A54" s="111" t="s">
        <v>16</v>
      </c>
      <c r="B54" s="70" t="s">
        <v>25</v>
      </c>
      <c r="C54" s="113" t="s">
        <v>18</v>
      </c>
      <c r="D54" s="113" t="s">
        <v>39</v>
      </c>
      <c r="E54" s="113" t="s">
        <v>15</v>
      </c>
      <c r="F54" s="113" t="s">
        <v>42</v>
      </c>
      <c r="G54" s="175"/>
      <c r="H54" s="114">
        <f>H55+H61+H58</f>
        <v>7929918.1600000001</v>
      </c>
      <c r="I54" s="114">
        <f t="shared" ref="I54:J54" si="10">I55+I61+I58</f>
        <v>5131711.58</v>
      </c>
      <c r="J54" s="114">
        <f t="shared" si="10"/>
        <v>5131711.58</v>
      </c>
      <c r="K54" s="114">
        <f t="shared" ref="K54:K63" si="11">H54-I54</f>
        <v>2798206.58</v>
      </c>
      <c r="L54" s="282">
        <f t="shared" si="0"/>
        <v>64.713298125639156</v>
      </c>
    </row>
    <row r="55" spans="1:13" x14ac:dyDescent="0.25">
      <c r="A55" s="105"/>
      <c r="B55" s="106"/>
      <c r="C55" s="107" t="s">
        <v>18</v>
      </c>
      <c r="D55" s="108" t="s">
        <v>143</v>
      </c>
      <c r="E55" s="107" t="s">
        <v>15</v>
      </c>
      <c r="F55" s="107" t="s">
        <v>40</v>
      </c>
      <c r="G55" s="109"/>
      <c r="H55" s="110">
        <f>H57+H56</f>
        <v>3907580</v>
      </c>
      <c r="I55" s="110">
        <f>I57+I56</f>
        <v>3808580</v>
      </c>
      <c r="J55" s="110">
        <f>J56+J57</f>
        <v>3808580</v>
      </c>
      <c r="K55" s="110">
        <f>H55-I55</f>
        <v>99000</v>
      </c>
      <c r="L55" s="283">
        <f t="shared" si="0"/>
        <v>97.466462618807554</v>
      </c>
    </row>
    <row r="56" spans="1:13" s="90" customFormat="1" ht="28.5" customHeight="1" x14ac:dyDescent="0.25">
      <c r="A56" s="39"/>
      <c r="B56" s="43" t="s">
        <v>104</v>
      </c>
      <c r="C56" s="40" t="s">
        <v>18</v>
      </c>
      <c r="D56" s="63" t="s">
        <v>143</v>
      </c>
      <c r="E56" s="40" t="s">
        <v>15</v>
      </c>
      <c r="F56" s="40" t="s">
        <v>40</v>
      </c>
      <c r="G56" s="41"/>
      <c r="H56" s="64">
        <v>2507580</v>
      </c>
      <c r="I56" s="64">
        <v>2507580</v>
      </c>
      <c r="J56" s="64">
        <v>2507580</v>
      </c>
      <c r="K56" s="64">
        <f t="shared" si="11"/>
        <v>0</v>
      </c>
      <c r="L56" s="284">
        <f t="shared" si="0"/>
        <v>100</v>
      </c>
      <c r="M56" s="103"/>
    </row>
    <row r="57" spans="1:13" s="90" customFormat="1" ht="29.25" customHeight="1" x14ac:dyDescent="0.25">
      <c r="A57" s="39"/>
      <c r="B57" s="43" t="s">
        <v>123</v>
      </c>
      <c r="C57" s="40" t="s">
        <v>18</v>
      </c>
      <c r="D57" s="63" t="s">
        <v>143</v>
      </c>
      <c r="E57" s="40" t="s">
        <v>15</v>
      </c>
      <c r="F57" s="40" t="s">
        <v>40</v>
      </c>
      <c r="G57" s="41"/>
      <c r="H57" s="64">
        <v>1400000</v>
      </c>
      <c r="I57" s="64">
        <v>1301000</v>
      </c>
      <c r="J57" s="64">
        <v>1301000</v>
      </c>
      <c r="K57" s="64">
        <f t="shared" si="11"/>
        <v>99000</v>
      </c>
      <c r="L57" s="284">
        <f t="shared" si="0"/>
        <v>92.928571428571431</v>
      </c>
      <c r="M57" s="103"/>
    </row>
    <row r="58" spans="1:13" s="130" customFormat="1" ht="16.5" customHeight="1" x14ac:dyDescent="0.25">
      <c r="A58" s="105"/>
      <c r="B58" s="106"/>
      <c r="C58" s="107" t="s">
        <v>18</v>
      </c>
      <c r="D58" s="108" t="s">
        <v>143</v>
      </c>
      <c r="E58" s="107" t="s">
        <v>124</v>
      </c>
      <c r="F58" s="107" t="s">
        <v>42</v>
      </c>
      <c r="G58" s="109"/>
      <c r="H58" s="110">
        <f>H59</f>
        <v>270500</v>
      </c>
      <c r="I58" s="110">
        <f>I59</f>
        <v>270500</v>
      </c>
      <c r="J58" s="110">
        <f>J59</f>
        <v>270500</v>
      </c>
      <c r="K58" s="110">
        <f t="shared" si="11"/>
        <v>0</v>
      </c>
      <c r="L58" s="283">
        <f t="shared" si="0"/>
        <v>100</v>
      </c>
    </row>
    <row r="59" spans="1:13" s="90" customFormat="1" ht="26.25" customHeight="1" x14ac:dyDescent="0.25">
      <c r="A59" s="39"/>
      <c r="B59" s="43" t="s">
        <v>122</v>
      </c>
      <c r="C59" s="40" t="s">
        <v>18</v>
      </c>
      <c r="D59" s="63" t="s">
        <v>143</v>
      </c>
      <c r="E59" s="40" t="s">
        <v>124</v>
      </c>
      <c r="F59" s="40" t="s">
        <v>40</v>
      </c>
      <c r="G59" s="41"/>
      <c r="H59" s="64">
        <v>270500</v>
      </c>
      <c r="I59" s="64">
        <v>270500</v>
      </c>
      <c r="J59" s="64">
        <v>270500</v>
      </c>
      <c r="K59" s="64">
        <f t="shared" si="11"/>
        <v>0</v>
      </c>
      <c r="L59" s="284">
        <f t="shared" si="0"/>
        <v>100</v>
      </c>
      <c r="M59" s="103"/>
    </row>
    <row r="60" spans="1:13" s="90" customFormat="1" ht="38.25" hidden="1" customHeight="1" x14ac:dyDescent="0.25">
      <c r="A60" s="39"/>
      <c r="B60" s="43"/>
      <c r="C60" s="40" t="s">
        <v>18</v>
      </c>
      <c r="D60" s="63" t="s">
        <v>33</v>
      </c>
      <c r="E60" s="40" t="s">
        <v>15</v>
      </c>
      <c r="F60" s="40" t="s">
        <v>40</v>
      </c>
      <c r="G60" s="41"/>
      <c r="H60" s="64">
        <v>0</v>
      </c>
      <c r="I60" s="64">
        <v>0</v>
      </c>
      <c r="J60" s="64">
        <v>0</v>
      </c>
      <c r="K60" s="64">
        <v>0</v>
      </c>
      <c r="L60" s="282" t="e">
        <f t="shared" si="0"/>
        <v>#DIV/0!</v>
      </c>
      <c r="M60" s="103"/>
    </row>
    <row r="61" spans="1:13" s="90" customFormat="1" x14ac:dyDescent="0.25">
      <c r="A61" s="105"/>
      <c r="B61" s="106"/>
      <c r="C61" s="107" t="s">
        <v>18</v>
      </c>
      <c r="D61" s="108" t="s">
        <v>144</v>
      </c>
      <c r="E61" s="107" t="s">
        <v>15</v>
      </c>
      <c r="F61" s="107" t="s">
        <v>42</v>
      </c>
      <c r="G61" s="109"/>
      <c r="H61" s="110">
        <f>H63+H62</f>
        <v>3751838.16</v>
      </c>
      <c r="I61" s="110">
        <f t="shared" ref="I61:K61" si="12">I63+I62</f>
        <v>1052631.58</v>
      </c>
      <c r="J61" s="110">
        <f t="shared" si="12"/>
        <v>1052631.58</v>
      </c>
      <c r="K61" s="110">
        <f t="shared" si="12"/>
        <v>2699206.58</v>
      </c>
      <c r="L61" s="283">
        <f t="shared" si="0"/>
        <v>28.056422881524295</v>
      </c>
      <c r="M61" s="103"/>
    </row>
    <row r="62" spans="1:13" s="90" customFormat="1" ht="24.75" x14ac:dyDescent="0.25">
      <c r="A62" s="39"/>
      <c r="B62" s="43" t="s">
        <v>104</v>
      </c>
      <c r="C62" s="40" t="s">
        <v>18</v>
      </c>
      <c r="D62" s="63" t="s">
        <v>144</v>
      </c>
      <c r="E62" s="40" t="s">
        <v>15</v>
      </c>
      <c r="F62" s="40" t="s">
        <v>125</v>
      </c>
      <c r="G62" s="40" t="s">
        <v>125</v>
      </c>
      <c r="H62" s="64">
        <v>3751838.16</v>
      </c>
      <c r="I62" s="64">
        <v>1052631.58</v>
      </c>
      <c r="J62" s="64">
        <v>1052631.58</v>
      </c>
      <c r="K62" s="64">
        <f t="shared" si="11"/>
        <v>2699206.58</v>
      </c>
      <c r="L62" s="284">
        <f t="shared" si="0"/>
        <v>28.056422881524295</v>
      </c>
      <c r="M62" s="103"/>
    </row>
    <row r="63" spans="1:13" s="90" customFormat="1" ht="27" hidden="1" customHeight="1" x14ac:dyDescent="0.25">
      <c r="A63" s="39"/>
      <c r="B63" s="43" t="s">
        <v>122</v>
      </c>
      <c r="C63" s="40" t="s">
        <v>18</v>
      </c>
      <c r="D63" s="63" t="s">
        <v>38</v>
      </c>
      <c r="E63" s="40" t="s">
        <v>124</v>
      </c>
      <c r="F63" s="40" t="s">
        <v>157</v>
      </c>
      <c r="G63" s="40" t="s">
        <v>157</v>
      </c>
      <c r="H63" s="64">
        <v>0</v>
      </c>
      <c r="I63" s="64">
        <v>0</v>
      </c>
      <c r="J63" s="64">
        <v>0</v>
      </c>
      <c r="K63" s="64">
        <f t="shared" si="11"/>
        <v>0</v>
      </c>
      <c r="L63" s="284" t="e">
        <f t="shared" si="0"/>
        <v>#DIV/0!</v>
      </c>
      <c r="M63" s="103"/>
    </row>
    <row r="64" spans="1:13" s="90" customFormat="1" ht="0.75" customHeight="1" x14ac:dyDescent="0.25">
      <c r="A64" s="260"/>
      <c r="B64" s="261"/>
      <c r="C64" s="255"/>
      <c r="D64" s="262"/>
      <c r="E64" s="255"/>
      <c r="F64" s="255"/>
      <c r="G64" s="255"/>
      <c r="H64" s="263"/>
      <c r="I64" s="263"/>
      <c r="J64" s="263"/>
      <c r="K64" s="263"/>
      <c r="L64" s="282" t="e">
        <f t="shared" si="0"/>
        <v>#DIV/0!</v>
      </c>
      <c r="M64" s="103"/>
    </row>
    <row r="65" spans="1:12" ht="25.5" customHeight="1" thickBot="1" x14ac:dyDescent="0.3">
      <c r="A65" s="222"/>
      <c r="B65" s="223" t="s">
        <v>67</v>
      </c>
      <c r="C65" s="224"/>
      <c r="D65" s="224"/>
      <c r="E65" s="224"/>
      <c r="F65" s="224"/>
      <c r="G65" s="225"/>
      <c r="H65" s="100">
        <f>H54</f>
        <v>7929918.1600000001</v>
      </c>
      <c r="I65" s="100">
        <f>I54</f>
        <v>5131711.58</v>
      </c>
      <c r="J65" s="100">
        <f>J54</f>
        <v>5131711.58</v>
      </c>
      <c r="K65" s="100">
        <f>H65-I65</f>
        <v>2798206.58</v>
      </c>
      <c r="L65" s="282">
        <f t="shared" si="0"/>
        <v>64.713298125639156</v>
      </c>
    </row>
    <row r="66" spans="1:12" ht="15.75" customHeight="1" x14ac:dyDescent="0.25">
      <c r="A66" s="309" t="s">
        <v>61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1"/>
      <c r="L66" s="283"/>
    </row>
    <row r="67" spans="1:12" s="209" customFormat="1" ht="15.75" customHeight="1" x14ac:dyDescent="0.25">
      <c r="A67" s="227" t="s">
        <v>17</v>
      </c>
      <c r="B67" s="112" t="s">
        <v>68</v>
      </c>
      <c r="C67" s="113" t="s">
        <v>113</v>
      </c>
      <c r="D67" s="113" t="s">
        <v>39</v>
      </c>
      <c r="E67" s="113" t="s">
        <v>15</v>
      </c>
      <c r="F67" s="113" t="s">
        <v>42</v>
      </c>
      <c r="G67" s="208"/>
      <c r="H67" s="216">
        <f>H68+H71</f>
        <v>4419024.22</v>
      </c>
      <c r="I67" s="216">
        <f t="shared" ref="I67:J67" si="13">I68+I71</f>
        <v>2042404.12</v>
      </c>
      <c r="J67" s="216">
        <f t="shared" si="13"/>
        <v>2042404.12</v>
      </c>
      <c r="K67" s="228">
        <f>H67-I67</f>
        <v>2376620.0999999996</v>
      </c>
      <c r="L67" s="282">
        <f t="shared" si="0"/>
        <v>46.218441409673929</v>
      </c>
    </row>
    <row r="68" spans="1:12" s="130" customFormat="1" ht="15.75" customHeight="1" x14ac:dyDescent="0.25">
      <c r="A68" s="229"/>
      <c r="B68" s="210"/>
      <c r="C68" s="211" t="s">
        <v>113</v>
      </c>
      <c r="D68" s="107" t="s">
        <v>145</v>
      </c>
      <c r="E68" s="211" t="s">
        <v>15</v>
      </c>
      <c r="F68" s="211" t="s">
        <v>40</v>
      </c>
      <c r="G68" s="218"/>
      <c r="H68" s="217">
        <f>H69+H70</f>
        <v>4419024.22</v>
      </c>
      <c r="I68" s="217">
        <f>I69+I70</f>
        <v>2042404.12</v>
      </c>
      <c r="J68" s="217">
        <f>J69+J70</f>
        <v>2042404.12</v>
      </c>
      <c r="K68" s="230">
        <f>H68-I68</f>
        <v>2376620.0999999996</v>
      </c>
      <c r="L68" s="283">
        <f t="shared" si="0"/>
        <v>46.218441409673929</v>
      </c>
    </row>
    <row r="69" spans="1:12" s="90" customFormat="1" ht="15.75" customHeight="1" x14ac:dyDescent="0.25">
      <c r="A69" s="231"/>
      <c r="B69" s="213" t="s">
        <v>126</v>
      </c>
      <c r="C69" s="214" t="s">
        <v>113</v>
      </c>
      <c r="D69" s="134" t="s">
        <v>145</v>
      </c>
      <c r="E69" s="214" t="s">
        <v>15</v>
      </c>
      <c r="F69" s="214" t="s">
        <v>40</v>
      </c>
      <c r="G69" s="212"/>
      <c r="H69" s="215">
        <v>4351024.22</v>
      </c>
      <c r="I69" s="215">
        <v>1974404.12</v>
      </c>
      <c r="J69" s="215">
        <v>1974404.12</v>
      </c>
      <c r="K69" s="232">
        <f>H69-I69</f>
        <v>2376620.0999999996</v>
      </c>
      <c r="L69" s="284">
        <f t="shared" si="0"/>
        <v>45.37791609902829</v>
      </c>
    </row>
    <row r="70" spans="1:12" s="90" customFormat="1" ht="15.75" customHeight="1" x14ac:dyDescent="0.25">
      <c r="A70" s="231"/>
      <c r="B70" s="213" t="s">
        <v>127</v>
      </c>
      <c r="C70" s="214" t="s">
        <v>113</v>
      </c>
      <c r="D70" s="134" t="s">
        <v>145</v>
      </c>
      <c r="E70" s="214" t="s">
        <v>15</v>
      </c>
      <c r="F70" s="214" t="s">
        <v>40</v>
      </c>
      <c r="G70" s="212"/>
      <c r="H70" s="215">
        <v>68000</v>
      </c>
      <c r="I70" s="215">
        <v>68000</v>
      </c>
      <c r="J70" s="215">
        <v>68000</v>
      </c>
      <c r="K70" s="232">
        <f>H70-I70</f>
        <v>0</v>
      </c>
      <c r="L70" s="284">
        <f t="shared" si="0"/>
        <v>100</v>
      </c>
    </row>
    <row r="71" spans="1:12" s="130" customFormat="1" ht="15.75" hidden="1" customHeight="1" x14ac:dyDescent="0.25">
      <c r="A71" s="229"/>
      <c r="B71" s="219"/>
      <c r="C71" s="211" t="s">
        <v>113</v>
      </c>
      <c r="D71" s="107" t="s">
        <v>149</v>
      </c>
      <c r="E71" s="211" t="s">
        <v>15</v>
      </c>
      <c r="F71" s="211" t="s">
        <v>42</v>
      </c>
      <c r="G71" s="218"/>
      <c r="H71" s="217">
        <f>H72</f>
        <v>0</v>
      </c>
      <c r="I71" s="217">
        <f>I72</f>
        <v>0</v>
      </c>
      <c r="J71" s="217">
        <f>J72</f>
        <v>0</v>
      </c>
      <c r="K71" s="230">
        <f t="shared" ref="K71:K72" si="14">H71-I71</f>
        <v>0</v>
      </c>
      <c r="L71" s="283" t="e">
        <f t="shared" si="0"/>
        <v>#DIV/0!</v>
      </c>
    </row>
    <row r="72" spans="1:12" s="90" customFormat="1" ht="15.75" hidden="1" customHeight="1" x14ac:dyDescent="0.25">
      <c r="A72" s="231"/>
      <c r="B72" s="213" t="s">
        <v>126</v>
      </c>
      <c r="C72" s="214" t="s">
        <v>113</v>
      </c>
      <c r="D72" s="134" t="s">
        <v>149</v>
      </c>
      <c r="E72" s="214" t="s">
        <v>15</v>
      </c>
      <c r="F72" s="214" t="s">
        <v>128</v>
      </c>
      <c r="G72" s="214" t="s">
        <v>158</v>
      </c>
      <c r="H72" s="215">
        <v>0</v>
      </c>
      <c r="I72" s="215">
        <v>0</v>
      </c>
      <c r="J72" s="215">
        <v>0</v>
      </c>
      <c r="K72" s="232">
        <f t="shared" si="14"/>
        <v>0</v>
      </c>
      <c r="L72" s="284" t="e">
        <f t="shared" si="0"/>
        <v>#DIV/0!</v>
      </c>
    </row>
    <row r="73" spans="1:12" ht="15" customHeight="1" x14ac:dyDescent="0.25">
      <c r="A73" s="227" t="s">
        <v>112</v>
      </c>
      <c r="B73" s="112" t="s">
        <v>68</v>
      </c>
      <c r="C73" s="113" t="s">
        <v>44</v>
      </c>
      <c r="D73" s="113" t="s">
        <v>39</v>
      </c>
      <c r="E73" s="113" t="s">
        <v>15</v>
      </c>
      <c r="F73" s="113" t="s">
        <v>42</v>
      </c>
      <c r="G73" s="71"/>
      <c r="H73" s="114">
        <f>H74+H79+H82</f>
        <v>12016522.33</v>
      </c>
      <c r="I73" s="114">
        <f>I74+I79+I82</f>
        <v>11999947.02</v>
      </c>
      <c r="J73" s="114">
        <f t="shared" ref="J73:K73" si="15">J74+J79+J82</f>
        <v>11999947.02</v>
      </c>
      <c r="K73" s="233">
        <f t="shared" si="15"/>
        <v>16575.309999999998</v>
      </c>
      <c r="L73" s="282">
        <f t="shared" ref="L73:L136" si="16">J73/H73*100</f>
        <v>99.862062337631414</v>
      </c>
    </row>
    <row r="74" spans="1:12" x14ac:dyDescent="0.25">
      <c r="A74" s="234"/>
      <c r="B74" s="115"/>
      <c r="C74" s="107" t="s">
        <v>44</v>
      </c>
      <c r="D74" s="107" t="s">
        <v>145</v>
      </c>
      <c r="E74" s="107" t="s">
        <v>15</v>
      </c>
      <c r="F74" s="107" t="s">
        <v>40</v>
      </c>
      <c r="G74" s="116"/>
      <c r="H74" s="117">
        <f>H76+H75+H77+H78</f>
        <v>4025020.57</v>
      </c>
      <c r="I74" s="117">
        <f>I76+I75+I77+I78</f>
        <v>4008445.26</v>
      </c>
      <c r="J74" s="117">
        <f>J76+J75+J77+J78</f>
        <v>4008445.26</v>
      </c>
      <c r="K74" s="235">
        <f>K76+K75+K77+K78</f>
        <v>16575.309999999998</v>
      </c>
      <c r="L74" s="283">
        <f t="shared" si="16"/>
        <v>99.58819316046376</v>
      </c>
    </row>
    <row r="75" spans="1:12" ht="36.75" customHeight="1" x14ac:dyDescent="0.25">
      <c r="A75" s="236"/>
      <c r="B75" s="133" t="s">
        <v>52</v>
      </c>
      <c r="C75" s="134" t="s">
        <v>44</v>
      </c>
      <c r="D75" s="134" t="s">
        <v>145</v>
      </c>
      <c r="E75" s="134" t="s">
        <v>15</v>
      </c>
      <c r="F75" s="134" t="s">
        <v>40</v>
      </c>
      <c r="G75" s="135"/>
      <c r="H75" s="136">
        <v>3230336.61</v>
      </c>
      <c r="I75" s="136">
        <v>3230336.61</v>
      </c>
      <c r="J75" s="136">
        <v>3230336.61</v>
      </c>
      <c r="K75" s="237">
        <f t="shared" ref="K75:K87" si="17">H75-I75</f>
        <v>0</v>
      </c>
      <c r="L75" s="284">
        <f t="shared" si="16"/>
        <v>100</v>
      </c>
    </row>
    <row r="76" spans="1:12" ht="38.25" hidden="1" customHeight="1" x14ac:dyDescent="0.25">
      <c r="A76" s="236"/>
      <c r="B76" s="133"/>
      <c r="C76" s="134" t="s">
        <v>44</v>
      </c>
      <c r="D76" s="134" t="s">
        <v>35</v>
      </c>
      <c r="E76" s="134" t="s">
        <v>15</v>
      </c>
      <c r="F76" s="134" t="s">
        <v>40</v>
      </c>
      <c r="G76" s="134"/>
      <c r="H76" s="136">
        <v>0</v>
      </c>
      <c r="I76" s="136">
        <v>0</v>
      </c>
      <c r="J76" s="136">
        <v>0</v>
      </c>
      <c r="K76" s="238">
        <f t="shared" si="17"/>
        <v>0</v>
      </c>
      <c r="L76" s="284" t="e">
        <f t="shared" si="16"/>
        <v>#DIV/0!</v>
      </c>
    </row>
    <row r="77" spans="1:12" ht="21" customHeight="1" x14ac:dyDescent="0.25">
      <c r="A77" s="239"/>
      <c r="B77" s="133" t="s">
        <v>114</v>
      </c>
      <c r="C77" s="134" t="s">
        <v>44</v>
      </c>
      <c r="D77" s="134" t="s">
        <v>145</v>
      </c>
      <c r="E77" s="134" t="s">
        <v>15</v>
      </c>
      <c r="F77" s="134" t="s">
        <v>40</v>
      </c>
      <c r="G77" s="134"/>
      <c r="H77" s="136">
        <v>124564.31</v>
      </c>
      <c r="I77" s="136">
        <v>107989</v>
      </c>
      <c r="J77" s="136">
        <v>107989</v>
      </c>
      <c r="K77" s="238">
        <f>H77-I77</f>
        <v>16575.309999999998</v>
      </c>
      <c r="L77" s="284">
        <f t="shared" si="16"/>
        <v>86.693371480161531</v>
      </c>
    </row>
    <row r="78" spans="1:12" ht="21" customHeight="1" x14ac:dyDescent="0.25">
      <c r="A78" s="239"/>
      <c r="B78" s="133" t="s">
        <v>159</v>
      </c>
      <c r="C78" s="137"/>
      <c r="D78" s="137"/>
      <c r="E78" s="137"/>
      <c r="F78" s="134"/>
      <c r="G78" s="134"/>
      <c r="H78" s="136">
        <v>670119.65</v>
      </c>
      <c r="I78" s="136">
        <v>670119.65</v>
      </c>
      <c r="J78" s="136">
        <v>670119.65</v>
      </c>
      <c r="K78" s="238">
        <f>H78-I78</f>
        <v>0</v>
      </c>
      <c r="L78" s="284">
        <f t="shared" si="16"/>
        <v>100</v>
      </c>
    </row>
    <row r="79" spans="1:12" ht="20.25" hidden="1" customHeight="1" x14ac:dyDescent="0.25">
      <c r="A79" s="239"/>
      <c r="B79" s="192"/>
      <c r="C79" s="220" t="s">
        <v>44</v>
      </c>
      <c r="D79" s="220" t="s">
        <v>146</v>
      </c>
      <c r="E79" s="220" t="s">
        <v>15</v>
      </c>
      <c r="F79" s="107" t="s">
        <v>42</v>
      </c>
      <c r="G79" s="194"/>
      <c r="H79" s="117">
        <f>H80+H81</f>
        <v>0</v>
      </c>
      <c r="I79" s="117">
        <f t="shared" ref="I79:J79" si="18">I80+I81</f>
        <v>0</v>
      </c>
      <c r="J79" s="117">
        <f t="shared" si="18"/>
        <v>0</v>
      </c>
      <c r="K79" s="240">
        <f t="shared" si="17"/>
        <v>0</v>
      </c>
      <c r="L79" s="283" t="e">
        <f t="shared" si="16"/>
        <v>#DIV/0!</v>
      </c>
    </row>
    <row r="80" spans="1:12" ht="30" hidden="1" customHeight="1" x14ac:dyDescent="0.25">
      <c r="A80" s="239"/>
      <c r="B80" s="133" t="s">
        <v>114</v>
      </c>
      <c r="C80" s="137" t="s">
        <v>44</v>
      </c>
      <c r="D80" s="137" t="s">
        <v>146</v>
      </c>
      <c r="E80" s="137" t="s">
        <v>15</v>
      </c>
      <c r="F80" s="134" t="s">
        <v>115</v>
      </c>
      <c r="G80" s="134"/>
      <c r="H80" s="136">
        <v>0</v>
      </c>
      <c r="I80" s="136">
        <v>0</v>
      </c>
      <c r="J80" s="136">
        <v>0</v>
      </c>
      <c r="K80" s="238">
        <f t="shared" si="17"/>
        <v>0</v>
      </c>
      <c r="L80" s="284" t="e">
        <f t="shared" si="16"/>
        <v>#DIV/0!</v>
      </c>
    </row>
    <row r="81" spans="1:14" ht="30" hidden="1" customHeight="1" x14ac:dyDescent="0.25">
      <c r="A81" s="239"/>
      <c r="B81" s="133" t="s">
        <v>114</v>
      </c>
      <c r="C81" s="137" t="s">
        <v>44</v>
      </c>
      <c r="D81" s="137" t="s">
        <v>146</v>
      </c>
      <c r="E81" s="137" t="s">
        <v>15</v>
      </c>
      <c r="F81" s="137" t="s">
        <v>129</v>
      </c>
      <c r="G81" s="137" t="s">
        <v>129</v>
      </c>
      <c r="H81" s="136">
        <v>0</v>
      </c>
      <c r="I81" s="136">
        <v>0</v>
      </c>
      <c r="J81" s="136">
        <v>0</v>
      </c>
      <c r="K81" s="241">
        <f t="shared" si="17"/>
        <v>0</v>
      </c>
      <c r="L81" s="284" t="e">
        <f t="shared" si="16"/>
        <v>#DIV/0!</v>
      </c>
    </row>
    <row r="82" spans="1:14" s="130" customFormat="1" ht="30" customHeight="1" x14ac:dyDescent="0.25">
      <c r="A82" s="239"/>
      <c r="B82" s="196"/>
      <c r="C82" s="220" t="s">
        <v>44</v>
      </c>
      <c r="D82" s="220" t="s">
        <v>147</v>
      </c>
      <c r="E82" s="220" t="s">
        <v>15</v>
      </c>
      <c r="F82" s="220" t="s">
        <v>42</v>
      </c>
      <c r="G82" s="220"/>
      <c r="H82" s="117">
        <f>H83+H84+H85+H86</f>
        <v>7991501.7599999998</v>
      </c>
      <c r="I82" s="117">
        <f t="shared" ref="I82:K82" si="19">I83+I84+I85+I86</f>
        <v>7991501.7599999998</v>
      </c>
      <c r="J82" s="117">
        <f t="shared" si="19"/>
        <v>7991501.7599999998</v>
      </c>
      <c r="K82" s="117">
        <f t="shared" si="19"/>
        <v>0</v>
      </c>
      <c r="L82" s="283">
        <f t="shared" si="16"/>
        <v>100</v>
      </c>
    </row>
    <row r="83" spans="1:14" s="90" customFormat="1" ht="30" customHeight="1" x14ac:dyDescent="0.25">
      <c r="A83" s="239"/>
      <c r="B83" s="133" t="s">
        <v>52</v>
      </c>
      <c r="C83" s="137" t="s">
        <v>44</v>
      </c>
      <c r="D83" s="252" t="s">
        <v>163</v>
      </c>
      <c r="E83" s="137" t="s">
        <v>15</v>
      </c>
      <c r="F83" s="137" t="s">
        <v>115</v>
      </c>
      <c r="G83" s="137" t="s">
        <v>164</v>
      </c>
      <c r="H83" s="136">
        <v>2597745.88</v>
      </c>
      <c r="I83" s="136">
        <v>2597745.88</v>
      </c>
      <c r="J83" s="136">
        <v>2597745.88</v>
      </c>
      <c r="K83" s="241">
        <f t="shared" ref="K83:K84" si="20">H83-I83</f>
        <v>0</v>
      </c>
      <c r="L83" s="284">
        <f t="shared" si="16"/>
        <v>100</v>
      </c>
    </row>
    <row r="84" spans="1:14" s="90" customFormat="1" ht="30" customHeight="1" x14ac:dyDescent="0.25">
      <c r="A84" s="239"/>
      <c r="B84" s="133" t="s">
        <v>52</v>
      </c>
      <c r="C84" s="137" t="s">
        <v>44</v>
      </c>
      <c r="D84" s="252" t="s">
        <v>147</v>
      </c>
      <c r="E84" s="137" t="s">
        <v>15</v>
      </c>
      <c r="F84" s="137" t="s">
        <v>107</v>
      </c>
      <c r="G84" s="137" t="s">
        <v>107</v>
      </c>
      <c r="H84" s="136">
        <v>1055590.01</v>
      </c>
      <c r="I84" s="136">
        <v>1055590.01</v>
      </c>
      <c r="J84" s="136">
        <v>1055590.01</v>
      </c>
      <c r="K84" s="241">
        <f t="shared" si="20"/>
        <v>0</v>
      </c>
      <c r="L84" s="284">
        <f t="shared" si="16"/>
        <v>100</v>
      </c>
    </row>
    <row r="85" spans="1:14" ht="30" customHeight="1" x14ac:dyDescent="0.25">
      <c r="A85" s="239"/>
      <c r="B85" s="133" t="s">
        <v>52</v>
      </c>
      <c r="C85" s="137" t="s">
        <v>44</v>
      </c>
      <c r="D85" s="252" t="s">
        <v>147</v>
      </c>
      <c r="E85" s="137" t="s">
        <v>15</v>
      </c>
      <c r="F85" s="137" t="s">
        <v>107</v>
      </c>
      <c r="G85" s="137" t="s">
        <v>130</v>
      </c>
      <c r="H85" s="136">
        <v>2043710.79</v>
      </c>
      <c r="I85" s="136">
        <v>2043710.79</v>
      </c>
      <c r="J85" s="136">
        <v>2043710.79</v>
      </c>
      <c r="K85" s="241">
        <f>H85-I85</f>
        <v>0</v>
      </c>
      <c r="L85" s="284">
        <f t="shared" si="16"/>
        <v>100</v>
      </c>
    </row>
    <row r="86" spans="1:14" ht="30" customHeight="1" x14ac:dyDescent="0.25">
      <c r="A86" s="239"/>
      <c r="B86" s="133" t="s">
        <v>52</v>
      </c>
      <c r="C86" s="137" t="s">
        <v>44</v>
      </c>
      <c r="D86" s="252" t="s">
        <v>156</v>
      </c>
      <c r="E86" s="137" t="s">
        <v>15</v>
      </c>
      <c r="F86" s="137" t="s">
        <v>107</v>
      </c>
      <c r="G86" s="137" t="s">
        <v>130</v>
      </c>
      <c r="H86" s="136">
        <v>2294455.08</v>
      </c>
      <c r="I86" s="136">
        <v>2294455.08</v>
      </c>
      <c r="J86" s="136">
        <v>2294455.08</v>
      </c>
      <c r="K86" s="241">
        <f>H86-I86</f>
        <v>0</v>
      </c>
      <c r="L86" s="284">
        <f t="shared" si="16"/>
        <v>100</v>
      </c>
    </row>
    <row r="87" spans="1:14" ht="26.25" customHeight="1" x14ac:dyDescent="0.25">
      <c r="A87" s="242"/>
      <c r="B87" s="77" t="s">
        <v>62</v>
      </c>
      <c r="C87" s="78"/>
      <c r="D87" s="78"/>
      <c r="E87" s="78"/>
      <c r="F87" s="79"/>
      <c r="G87" s="80"/>
      <c r="H87" s="100">
        <f>H67+H73</f>
        <v>16435546.550000001</v>
      </c>
      <c r="I87" s="100">
        <f>I67+I73</f>
        <v>14042351.140000001</v>
      </c>
      <c r="J87" s="100">
        <f>J67+J73</f>
        <v>14042351.140000001</v>
      </c>
      <c r="K87" s="243">
        <f t="shared" si="17"/>
        <v>2393195.41</v>
      </c>
      <c r="L87" s="282">
        <f t="shared" si="16"/>
        <v>85.43890583304028</v>
      </c>
      <c r="M87" s="101"/>
    </row>
    <row r="88" spans="1:14" ht="15" customHeight="1" thickBot="1" x14ac:dyDescent="0.3">
      <c r="A88" s="244"/>
      <c r="B88" s="245" t="s">
        <v>27</v>
      </c>
      <c r="C88" s="246"/>
      <c r="D88" s="247"/>
      <c r="E88" s="248"/>
      <c r="F88" s="248"/>
      <c r="G88" s="249"/>
      <c r="H88" s="250">
        <f>H17+H52+H65+H87</f>
        <v>34617566.689999998</v>
      </c>
      <c r="I88" s="250">
        <f>I17+I52+I65+I87</f>
        <v>24876784.5</v>
      </c>
      <c r="J88" s="250">
        <f>J17+J52+J65+J87</f>
        <v>24876784.5</v>
      </c>
      <c r="K88" s="251">
        <f>H88-I88</f>
        <v>9740782.1899999976</v>
      </c>
      <c r="L88" s="282">
        <f t="shared" si="16"/>
        <v>71.861736333958376</v>
      </c>
      <c r="M88" s="10"/>
    </row>
    <row r="89" spans="1:14" ht="17.25" customHeight="1" x14ac:dyDescent="0.25">
      <c r="A89" s="226" t="s">
        <v>8</v>
      </c>
      <c r="B89" s="299" t="s">
        <v>9</v>
      </c>
      <c r="C89" s="300"/>
      <c r="D89" s="300"/>
      <c r="E89" s="300"/>
      <c r="F89" s="300"/>
      <c r="G89" s="300"/>
      <c r="H89" s="300"/>
      <c r="I89" s="300"/>
      <c r="J89" s="300"/>
      <c r="K89" s="300"/>
      <c r="L89" s="283"/>
      <c r="M89" s="10"/>
      <c r="N89" s="10"/>
    </row>
    <row r="90" spans="1:14" ht="23.25" hidden="1" customHeight="1" x14ac:dyDescent="0.25">
      <c r="A90" s="28"/>
      <c r="B90" s="303" t="s">
        <v>59</v>
      </c>
      <c r="C90" s="304"/>
      <c r="D90" s="304"/>
      <c r="E90" s="304"/>
      <c r="F90" s="304"/>
      <c r="G90" s="304"/>
      <c r="H90" s="304"/>
      <c r="I90" s="304"/>
      <c r="J90" s="304"/>
      <c r="K90" s="305"/>
      <c r="L90" s="283" t="e">
        <f t="shared" si="16"/>
        <v>#DIV/0!</v>
      </c>
      <c r="M90" s="10"/>
      <c r="N90" s="10">
        <f>H88-1597539.6</f>
        <v>33020027.089999996</v>
      </c>
    </row>
    <row r="91" spans="1:14" ht="25.5" hidden="1" customHeight="1" x14ac:dyDescent="0.25">
      <c r="A91" s="138" t="s">
        <v>12</v>
      </c>
      <c r="B91" s="139" t="s">
        <v>20</v>
      </c>
      <c r="C91" s="140">
        <v>502</v>
      </c>
      <c r="D91" s="141" t="s">
        <v>53</v>
      </c>
      <c r="E91" s="142">
        <v>414</v>
      </c>
      <c r="F91" s="141" t="s">
        <v>42</v>
      </c>
      <c r="G91" s="141"/>
      <c r="H91" s="75">
        <f>H92+H94</f>
        <v>0</v>
      </c>
      <c r="I91" s="75">
        <f>I92+I94</f>
        <v>0</v>
      </c>
      <c r="J91" s="75">
        <f>J92+J94</f>
        <v>0</v>
      </c>
      <c r="K91" s="75">
        <f>H91-I91</f>
        <v>0</v>
      </c>
      <c r="L91" s="283" t="e">
        <f t="shared" si="16"/>
        <v>#DIV/0!</v>
      </c>
      <c r="M91" s="83"/>
    </row>
    <row r="92" spans="1:14" ht="23.25" hidden="1" customHeight="1" x14ac:dyDescent="0.25">
      <c r="A92" s="28"/>
      <c r="B92" s="143"/>
      <c r="C92" s="144">
        <v>502</v>
      </c>
      <c r="D92" s="145" t="s">
        <v>47</v>
      </c>
      <c r="E92" s="146">
        <v>414</v>
      </c>
      <c r="F92" s="146" t="s">
        <v>54</v>
      </c>
      <c r="G92" s="144">
        <v>8821</v>
      </c>
      <c r="H92" s="147">
        <f>H93</f>
        <v>0</v>
      </c>
      <c r="I92" s="147">
        <f>I93</f>
        <v>0</v>
      </c>
      <c r="J92" s="147">
        <f>J93</f>
        <v>0</v>
      </c>
      <c r="K92" s="147">
        <f>H92-I92</f>
        <v>0</v>
      </c>
      <c r="L92" s="283" t="e">
        <f t="shared" si="16"/>
        <v>#DIV/0!</v>
      </c>
      <c r="M92" s="83"/>
    </row>
    <row r="93" spans="1:14" ht="23.25" hidden="1" customHeight="1" x14ac:dyDescent="0.25">
      <c r="A93" s="37"/>
      <c r="B93" s="54" t="s">
        <v>24</v>
      </c>
      <c r="C93" s="148">
        <v>502</v>
      </c>
      <c r="D93" s="149" t="s">
        <v>47</v>
      </c>
      <c r="E93" s="150">
        <v>414</v>
      </c>
      <c r="F93" s="150" t="s">
        <v>54</v>
      </c>
      <c r="G93" s="148">
        <v>8821</v>
      </c>
      <c r="H93" s="60">
        <v>0</v>
      </c>
      <c r="I93" s="60">
        <v>0</v>
      </c>
      <c r="J93" s="60">
        <v>0</v>
      </c>
      <c r="K93" s="60">
        <f>H93-I93</f>
        <v>0</v>
      </c>
      <c r="L93" s="283" t="e">
        <f t="shared" si="16"/>
        <v>#DIV/0!</v>
      </c>
      <c r="M93" s="83"/>
    </row>
    <row r="94" spans="1:14" ht="23.25" hidden="1" customHeight="1" x14ac:dyDescent="0.25">
      <c r="A94" s="28"/>
      <c r="B94" s="143"/>
      <c r="C94" s="144">
        <v>502</v>
      </c>
      <c r="D94" s="145" t="s">
        <v>47</v>
      </c>
      <c r="E94" s="146">
        <v>414</v>
      </c>
      <c r="F94" s="146" t="s">
        <v>69</v>
      </c>
      <c r="G94" s="144">
        <v>8821</v>
      </c>
      <c r="H94" s="147">
        <f>H95</f>
        <v>0</v>
      </c>
      <c r="I94" s="147">
        <f t="shared" ref="I94:J94" si="21">I95</f>
        <v>0</v>
      </c>
      <c r="J94" s="147">
        <f t="shared" si="21"/>
        <v>0</v>
      </c>
      <c r="K94" s="147">
        <f t="shared" ref="K94:K103" si="22">H94-I94</f>
        <v>0</v>
      </c>
      <c r="L94" s="283" t="e">
        <f t="shared" si="16"/>
        <v>#DIV/0!</v>
      </c>
      <c r="M94" s="83"/>
    </row>
    <row r="95" spans="1:14" hidden="1" x14ac:dyDescent="0.25">
      <c r="A95" s="37"/>
      <c r="B95" s="54" t="s">
        <v>49</v>
      </c>
      <c r="C95" s="148">
        <v>502</v>
      </c>
      <c r="D95" s="149" t="s">
        <v>47</v>
      </c>
      <c r="E95" s="150">
        <v>414</v>
      </c>
      <c r="F95" s="150" t="s">
        <v>69</v>
      </c>
      <c r="G95" s="148">
        <v>8821</v>
      </c>
      <c r="H95" s="60">
        <v>0</v>
      </c>
      <c r="I95" s="60">
        <v>0</v>
      </c>
      <c r="J95" s="60">
        <v>0</v>
      </c>
      <c r="K95" s="60">
        <f t="shared" si="22"/>
        <v>0</v>
      </c>
      <c r="L95" s="283" t="e">
        <f t="shared" si="16"/>
        <v>#DIV/0!</v>
      </c>
      <c r="M95" s="83"/>
    </row>
    <row r="96" spans="1:14" ht="1.5" hidden="1" customHeight="1" x14ac:dyDescent="0.25">
      <c r="A96" s="33" t="s">
        <v>64</v>
      </c>
      <c r="B96" s="176" t="s">
        <v>75</v>
      </c>
      <c r="C96" s="140">
        <v>505</v>
      </c>
      <c r="D96" s="141" t="s">
        <v>73</v>
      </c>
      <c r="E96" s="142">
        <v>414</v>
      </c>
      <c r="F96" s="141" t="s">
        <v>42</v>
      </c>
      <c r="G96" s="140"/>
      <c r="H96" s="75">
        <f>H97+H99+H101</f>
        <v>0</v>
      </c>
      <c r="I96" s="75">
        <f t="shared" ref="I96:J96" si="23">I97+I99+I101</f>
        <v>0</v>
      </c>
      <c r="J96" s="75">
        <f t="shared" si="23"/>
        <v>0</v>
      </c>
      <c r="K96" s="75">
        <f>H96-I96</f>
        <v>0</v>
      </c>
      <c r="L96" s="283" t="e">
        <f t="shared" si="16"/>
        <v>#DIV/0!</v>
      </c>
      <c r="M96" s="83"/>
    </row>
    <row r="97" spans="1:13" hidden="1" x14ac:dyDescent="0.25">
      <c r="A97" s="28"/>
      <c r="B97" s="143"/>
      <c r="C97" s="144">
        <v>505</v>
      </c>
      <c r="D97" s="145" t="s">
        <v>73</v>
      </c>
      <c r="E97" s="146">
        <v>414</v>
      </c>
      <c r="F97" s="146" t="s">
        <v>77</v>
      </c>
      <c r="G97" s="144">
        <v>7544</v>
      </c>
      <c r="H97" s="147">
        <f>H98</f>
        <v>0</v>
      </c>
      <c r="I97" s="147">
        <f t="shared" ref="I97:J97" si="24">I98</f>
        <v>0</v>
      </c>
      <c r="J97" s="147">
        <f t="shared" si="24"/>
        <v>0</v>
      </c>
      <c r="K97" s="178">
        <f t="shared" ref="K97:K102" si="25">H97-I97</f>
        <v>0</v>
      </c>
      <c r="L97" s="283" t="e">
        <f t="shared" si="16"/>
        <v>#DIV/0!</v>
      </c>
      <c r="M97" s="83"/>
    </row>
    <row r="98" spans="1:13" hidden="1" x14ac:dyDescent="0.25">
      <c r="A98" s="37"/>
      <c r="B98" s="54" t="s">
        <v>46</v>
      </c>
      <c r="C98" s="148">
        <v>505</v>
      </c>
      <c r="D98" s="149" t="s">
        <v>73</v>
      </c>
      <c r="E98" s="150">
        <v>414</v>
      </c>
      <c r="F98" s="81" t="s">
        <v>77</v>
      </c>
      <c r="G98" s="148">
        <v>7544</v>
      </c>
      <c r="H98" s="60">
        <v>0</v>
      </c>
      <c r="I98" s="60">
        <v>0</v>
      </c>
      <c r="J98" s="60">
        <v>0</v>
      </c>
      <c r="K98" s="177">
        <f t="shared" si="25"/>
        <v>0</v>
      </c>
      <c r="L98" s="283" t="e">
        <f t="shared" si="16"/>
        <v>#DIV/0!</v>
      </c>
      <c r="M98" s="83"/>
    </row>
    <row r="99" spans="1:13" hidden="1" x14ac:dyDescent="0.25">
      <c r="A99" s="28"/>
      <c r="B99" s="143"/>
      <c r="C99" s="144">
        <v>505</v>
      </c>
      <c r="D99" s="145" t="s">
        <v>73</v>
      </c>
      <c r="E99" s="146">
        <v>414</v>
      </c>
      <c r="F99" s="146" t="s">
        <v>78</v>
      </c>
      <c r="G99" s="144">
        <v>7544</v>
      </c>
      <c r="H99" s="147">
        <f>H100</f>
        <v>0</v>
      </c>
      <c r="I99" s="147">
        <f t="shared" ref="I99:J99" si="26">I100</f>
        <v>0</v>
      </c>
      <c r="J99" s="147">
        <f t="shared" si="26"/>
        <v>0</v>
      </c>
      <c r="K99" s="178">
        <f t="shared" si="25"/>
        <v>0</v>
      </c>
      <c r="L99" s="283" t="e">
        <f t="shared" si="16"/>
        <v>#DIV/0!</v>
      </c>
      <c r="M99" s="83"/>
    </row>
    <row r="100" spans="1:13" hidden="1" x14ac:dyDescent="0.25">
      <c r="A100" s="37"/>
      <c r="B100" s="54" t="s">
        <v>76</v>
      </c>
      <c r="C100" s="148">
        <v>505</v>
      </c>
      <c r="D100" s="149" t="s">
        <v>73</v>
      </c>
      <c r="E100" s="150">
        <v>414</v>
      </c>
      <c r="F100" s="81" t="s">
        <v>78</v>
      </c>
      <c r="G100" s="148">
        <v>7544</v>
      </c>
      <c r="H100" s="60">
        <v>0</v>
      </c>
      <c r="I100" s="60">
        <v>0</v>
      </c>
      <c r="J100" s="60">
        <v>0</v>
      </c>
      <c r="K100" s="177">
        <f t="shared" si="25"/>
        <v>0</v>
      </c>
      <c r="L100" s="283" t="e">
        <f t="shared" si="16"/>
        <v>#DIV/0!</v>
      </c>
      <c r="M100" s="83"/>
    </row>
    <row r="101" spans="1:13" hidden="1" x14ac:dyDescent="0.25">
      <c r="A101" s="28"/>
      <c r="B101" s="143"/>
      <c r="C101" s="144">
        <v>505</v>
      </c>
      <c r="D101" s="145" t="s">
        <v>73</v>
      </c>
      <c r="E101" s="146">
        <v>414</v>
      </c>
      <c r="F101" s="146" t="s">
        <v>79</v>
      </c>
      <c r="G101" s="144">
        <v>7544</v>
      </c>
      <c r="H101" s="147">
        <f>H102</f>
        <v>0</v>
      </c>
      <c r="I101" s="147">
        <f t="shared" ref="I101:J101" si="27">I102</f>
        <v>0</v>
      </c>
      <c r="J101" s="147">
        <f t="shared" si="27"/>
        <v>0</v>
      </c>
      <c r="K101" s="178">
        <f t="shared" si="25"/>
        <v>0</v>
      </c>
      <c r="L101" s="283" t="e">
        <f t="shared" si="16"/>
        <v>#DIV/0!</v>
      </c>
      <c r="M101" s="83"/>
    </row>
    <row r="102" spans="1:13" hidden="1" x14ac:dyDescent="0.25">
      <c r="A102" s="37"/>
      <c r="B102" s="54" t="s">
        <v>71</v>
      </c>
      <c r="C102" s="148">
        <v>505</v>
      </c>
      <c r="D102" s="149" t="s">
        <v>73</v>
      </c>
      <c r="E102" s="150">
        <v>414</v>
      </c>
      <c r="F102" s="81" t="s">
        <v>79</v>
      </c>
      <c r="G102" s="148">
        <v>7544</v>
      </c>
      <c r="H102" s="60">
        <v>0</v>
      </c>
      <c r="I102" s="60">
        <v>0</v>
      </c>
      <c r="J102" s="60">
        <v>0</v>
      </c>
      <c r="K102" s="177">
        <f t="shared" si="25"/>
        <v>0</v>
      </c>
      <c r="L102" s="283" t="e">
        <f t="shared" si="16"/>
        <v>#DIV/0!</v>
      </c>
      <c r="M102" s="83"/>
    </row>
    <row r="103" spans="1:13" ht="14.25" hidden="1" customHeight="1" x14ac:dyDescent="0.25">
      <c r="A103" s="33"/>
      <c r="B103" s="72" t="s">
        <v>31</v>
      </c>
      <c r="C103" s="67"/>
      <c r="D103" s="73"/>
      <c r="E103" s="74"/>
      <c r="F103" s="67"/>
      <c r="G103" s="67"/>
      <c r="H103" s="75">
        <f>H91+H96</f>
        <v>0</v>
      </c>
      <c r="I103" s="75">
        <f t="shared" ref="I103:J103" si="28">I91+I96</f>
        <v>0</v>
      </c>
      <c r="J103" s="75">
        <f t="shared" si="28"/>
        <v>0</v>
      </c>
      <c r="K103" s="75">
        <f t="shared" si="22"/>
        <v>0</v>
      </c>
      <c r="L103" s="283" t="e">
        <f t="shared" si="16"/>
        <v>#DIV/0!</v>
      </c>
      <c r="M103" s="10"/>
    </row>
    <row r="104" spans="1:13" ht="27.75" customHeight="1" x14ac:dyDescent="0.25">
      <c r="A104" s="28"/>
      <c r="B104" s="306" t="s">
        <v>60</v>
      </c>
      <c r="C104" s="307"/>
      <c r="D104" s="307"/>
      <c r="E104" s="307"/>
      <c r="F104" s="307"/>
      <c r="G104" s="307"/>
      <c r="H104" s="307"/>
      <c r="I104" s="307"/>
      <c r="J104" s="307"/>
      <c r="K104" s="308"/>
      <c r="L104" s="283"/>
      <c r="M104" s="10"/>
    </row>
    <row r="105" spans="1:13" ht="43.5" customHeight="1" x14ac:dyDescent="0.25">
      <c r="A105" s="138" t="s">
        <v>13</v>
      </c>
      <c r="B105" s="69" t="s">
        <v>55</v>
      </c>
      <c r="C105" s="154">
        <v>409</v>
      </c>
      <c r="D105" s="73" t="s">
        <v>148</v>
      </c>
      <c r="E105" s="73">
        <v>414</v>
      </c>
      <c r="F105" s="73" t="s">
        <v>42</v>
      </c>
      <c r="G105" s="195" t="s">
        <v>94</v>
      </c>
      <c r="H105" s="156">
        <f>H108+H107+H109</f>
        <v>20000000</v>
      </c>
      <c r="I105" s="156">
        <f>I108+I107+I109</f>
        <v>20000000</v>
      </c>
      <c r="J105" s="156">
        <f>J107+J109</f>
        <v>20000000</v>
      </c>
      <c r="K105" s="156">
        <f>K108+K107+K109</f>
        <v>0</v>
      </c>
      <c r="L105" s="285">
        <f t="shared" si="16"/>
        <v>100</v>
      </c>
      <c r="M105" s="10"/>
    </row>
    <row r="106" spans="1:13" ht="0.75" customHeight="1" x14ac:dyDescent="0.25">
      <c r="A106" s="28"/>
      <c r="B106" s="151"/>
      <c r="C106" s="152" t="s">
        <v>18</v>
      </c>
      <c r="D106" s="152" t="s">
        <v>38</v>
      </c>
      <c r="E106" s="152" t="s">
        <v>15</v>
      </c>
      <c r="F106" s="152" t="s">
        <v>95</v>
      </c>
      <c r="G106" s="152" t="s">
        <v>94</v>
      </c>
      <c r="H106" s="155">
        <f>H107</f>
        <v>20000000</v>
      </c>
      <c r="I106" s="155">
        <f t="shared" ref="I106:K106" si="29">I107</f>
        <v>20000000</v>
      </c>
      <c r="J106" s="155">
        <f t="shared" si="29"/>
        <v>20000000</v>
      </c>
      <c r="K106" s="155">
        <f t="shared" si="29"/>
        <v>0</v>
      </c>
      <c r="L106" s="282">
        <f t="shared" si="16"/>
        <v>100</v>
      </c>
      <c r="M106" s="10"/>
    </row>
    <row r="107" spans="1:13" ht="28.5" customHeight="1" x14ac:dyDescent="0.25">
      <c r="A107" s="37"/>
      <c r="B107" s="153" t="s">
        <v>131</v>
      </c>
      <c r="C107" s="148">
        <v>409</v>
      </c>
      <c r="D107" s="149" t="s">
        <v>144</v>
      </c>
      <c r="E107" s="150">
        <v>414</v>
      </c>
      <c r="F107" s="152" t="s">
        <v>154</v>
      </c>
      <c r="G107" s="152" t="s">
        <v>125</v>
      </c>
      <c r="H107" s="180">
        <v>20000000</v>
      </c>
      <c r="I107" s="180">
        <v>20000000</v>
      </c>
      <c r="J107" s="180">
        <v>20000000</v>
      </c>
      <c r="K107" s="180">
        <f>H107-I107</f>
        <v>0</v>
      </c>
      <c r="L107" s="284">
        <f t="shared" si="16"/>
        <v>100</v>
      </c>
      <c r="M107" s="76"/>
    </row>
    <row r="108" spans="1:13" ht="1.5" hidden="1" customHeight="1" x14ac:dyDescent="0.25">
      <c r="A108" s="37"/>
      <c r="B108" s="153"/>
      <c r="C108" s="148">
        <v>409</v>
      </c>
      <c r="D108" s="149" t="s">
        <v>38</v>
      </c>
      <c r="E108" s="150">
        <v>414</v>
      </c>
      <c r="F108" s="152"/>
      <c r="G108" s="152"/>
      <c r="H108" s="180">
        <v>0</v>
      </c>
      <c r="I108" s="180">
        <v>0</v>
      </c>
      <c r="J108" s="180">
        <v>0</v>
      </c>
      <c r="K108" s="180">
        <f t="shared" ref="K108:K110" si="30">H108-I108</f>
        <v>0</v>
      </c>
      <c r="L108" s="284" t="e">
        <f t="shared" si="16"/>
        <v>#DIV/0!</v>
      </c>
      <c r="M108" s="76"/>
    </row>
    <row r="109" spans="1:13" ht="28.5" hidden="1" customHeight="1" x14ac:dyDescent="0.25">
      <c r="A109" s="37"/>
      <c r="B109" s="153" t="s">
        <v>160</v>
      </c>
      <c r="C109" s="148">
        <v>409</v>
      </c>
      <c r="D109" s="149" t="s">
        <v>144</v>
      </c>
      <c r="E109" s="150">
        <v>464</v>
      </c>
      <c r="F109" s="152" t="s">
        <v>161</v>
      </c>
      <c r="G109" s="152" t="s">
        <v>157</v>
      </c>
      <c r="H109" s="180">
        <v>0</v>
      </c>
      <c r="I109" s="180">
        <v>0</v>
      </c>
      <c r="J109" s="180">
        <v>0</v>
      </c>
      <c r="K109" s="180">
        <f t="shared" si="30"/>
        <v>0</v>
      </c>
      <c r="L109" s="284" t="e">
        <f t="shared" si="16"/>
        <v>#DIV/0!</v>
      </c>
      <c r="M109" s="76"/>
    </row>
    <row r="110" spans="1:13" ht="18" customHeight="1" x14ac:dyDescent="0.25">
      <c r="A110" s="33"/>
      <c r="B110" s="72" t="s">
        <v>31</v>
      </c>
      <c r="C110" s="67"/>
      <c r="D110" s="73"/>
      <c r="E110" s="74"/>
      <c r="F110" s="67"/>
      <c r="G110" s="67"/>
      <c r="H110" s="75">
        <f>H107+H109</f>
        <v>20000000</v>
      </c>
      <c r="I110" s="75">
        <f t="shared" ref="I110:J110" si="31">I107+I109</f>
        <v>20000000</v>
      </c>
      <c r="J110" s="75">
        <f t="shared" si="31"/>
        <v>20000000</v>
      </c>
      <c r="K110" s="264">
        <f t="shared" si="30"/>
        <v>0</v>
      </c>
      <c r="L110" s="282">
        <f t="shared" si="16"/>
        <v>100</v>
      </c>
      <c r="M110" s="10"/>
    </row>
    <row r="111" spans="1:13" ht="0.75" hidden="1" customHeight="1" x14ac:dyDescent="0.25">
      <c r="A111" s="28"/>
      <c r="B111" s="312" t="s">
        <v>82</v>
      </c>
      <c r="C111" s="313"/>
      <c r="D111" s="313"/>
      <c r="E111" s="313"/>
      <c r="F111" s="313"/>
      <c r="G111" s="313"/>
      <c r="H111" s="313"/>
      <c r="I111" s="313"/>
      <c r="J111" s="313"/>
      <c r="K111" s="314"/>
      <c r="L111" s="282" t="e">
        <f t="shared" si="16"/>
        <v>#DIV/0!</v>
      </c>
      <c r="M111" s="10"/>
    </row>
    <row r="112" spans="1:13" ht="25.5" hidden="1" customHeight="1" x14ac:dyDescent="0.25">
      <c r="A112" s="165" t="s">
        <v>16</v>
      </c>
      <c r="B112" s="69" t="s">
        <v>80</v>
      </c>
      <c r="C112" s="161" t="s">
        <v>7</v>
      </c>
      <c r="D112" s="161" t="s">
        <v>81</v>
      </c>
      <c r="E112" s="172">
        <v>414</v>
      </c>
      <c r="F112" s="173" t="s">
        <v>42</v>
      </c>
      <c r="G112" s="179"/>
      <c r="H112" s="171">
        <f>H113</f>
        <v>1078964.73</v>
      </c>
      <c r="I112" s="171">
        <f t="shared" ref="I112:J112" si="32">I113</f>
        <v>1078964.73</v>
      </c>
      <c r="J112" s="171">
        <f t="shared" si="32"/>
        <v>1078964.73</v>
      </c>
      <c r="K112" s="171">
        <f>H112-I112</f>
        <v>0</v>
      </c>
      <c r="L112" s="282">
        <f t="shared" si="16"/>
        <v>100</v>
      </c>
      <c r="M112" s="10"/>
    </row>
    <row r="113" spans="1:13" ht="19.5" customHeight="1" x14ac:dyDescent="0.25">
      <c r="A113" s="166"/>
      <c r="B113" s="169" t="s">
        <v>102</v>
      </c>
      <c r="C113" s="152" t="s">
        <v>72</v>
      </c>
      <c r="D113" s="152" t="s">
        <v>142</v>
      </c>
      <c r="E113" s="152" t="s">
        <v>15</v>
      </c>
      <c r="F113" s="34"/>
      <c r="G113" s="104"/>
      <c r="H113" s="30">
        <f>H114+H116+H117+H115+H118</f>
        <v>1078964.73</v>
      </c>
      <c r="I113" s="30">
        <f t="shared" ref="I113:J113" si="33">I114+I116+I117+I115+I118</f>
        <v>1078964.73</v>
      </c>
      <c r="J113" s="30">
        <f t="shared" si="33"/>
        <v>1078964.73</v>
      </c>
      <c r="K113" s="30">
        <f>H113-I113</f>
        <v>0</v>
      </c>
      <c r="L113" s="283">
        <f t="shared" si="16"/>
        <v>100</v>
      </c>
      <c r="M113" s="10"/>
    </row>
    <row r="114" spans="1:13" ht="22.5" customHeight="1" x14ac:dyDescent="0.25">
      <c r="A114" s="27"/>
      <c r="B114" s="168" t="s">
        <v>117</v>
      </c>
      <c r="C114" s="148">
        <v>505</v>
      </c>
      <c r="D114" s="152" t="s">
        <v>142</v>
      </c>
      <c r="E114" s="150">
        <v>414</v>
      </c>
      <c r="F114" s="152" t="s">
        <v>132</v>
      </c>
      <c r="G114" s="181" t="s">
        <v>119</v>
      </c>
      <c r="H114" s="58">
        <v>79138.69</v>
      </c>
      <c r="I114" s="58">
        <v>79138.69</v>
      </c>
      <c r="J114" s="58">
        <v>79138.69</v>
      </c>
      <c r="K114" s="58">
        <f>H114-I114</f>
        <v>0</v>
      </c>
      <c r="L114" s="284">
        <f t="shared" si="16"/>
        <v>100</v>
      </c>
      <c r="M114" s="10"/>
    </row>
    <row r="115" spans="1:13" ht="22.5" customHeight="1" x14ac:dyDescent="0.25">
      <c r="A115" s="27"/>
      <c r="B115" s="168" t="s">
        <v>117</v>
      </c>
      <c r="C115" s="148">
        <v>505</v>
      </c>
      <c r="D115" s="152" t="s">
        <v>142</v>
      </c>
      <c r="E115" s="150">
        <v>414</v>
      </c>
      <c r="F115" s="152" t="s">
        <v>132</v>
      </c>
      <c r="G115" s="256" t="s">
        <v>132</v>
      </c>
      <c r="H115" s="58">
        <v>332420</v>
      </c>
      <c r="I115" s="58">
        <v>332420</v>
      </c>
      <c r="J115" s="58">
        <v>332420</v>
      </c>
      <c r="K115" s="58">
        <f>H115-I115</f>
        <v>0</v>
      </c>
      <c r="L115" s="284">
        <f t="shared" si="16"/>
        <v>100</v>
      </c>
      <c r="M115" s="10"/>
    </row>
    <row r="116" spans="1:13" ht="22.5" customHeight="1" x14ac:dyDescent="0.25">
      <c r="A116" s="27"/>
      <c r="B116" s="168" t="s">
        <v>133</v>
      </c>
      <c r="C116" s="148">
        <v>505</v>
      </c>
      <c r="D116" s="152" t="s">
        <v>142</v>
      </c>
      <c r="E116" s="150">
        <v>414</v>
      </c>
      <c r="F116" s="152" t="s">
        <v>134</v>
      </c>
      <c r="G116" s="182" t="s">
        <v>121</v>
      </c>
      <c r="H116" s="58">
        <v>55776.04</v>
      </c>
      <c r="I116" s="58">
        <v>55776.04</v>
      </c>
      <c r="J116" s="58">
        <v>55776.04</v>
      </c>
      <c r="K116" s="58">
        <f t="shared" ref="K116:K121" si="34">H116-I116</f>
        <v>0</v>
      </c>
      <c r="L116" s="284">
        <f t="shared" si="16"/>
        <v>100</v>
      </c>
      <c r="M116" s="10"/>
    </row>
    <row r="117" spans="1:13" ht="22.5" hidden="1" customHeight="1" x14ac:dyDescent="0.25">
      <c r="A117" s="27"/>
      <c r="B117" s="168"/>
      <c r="C117" s="148">
        <v>505</v>
      </c>
      <c r="D117" s="152" t="s">
        <v>91</v>
      </c>
      <c r="E117" s="150">
        <v>414</v>
      </c>
      <c r="F117" s="152" t="s">
        <v>78</v>
      </c>
      <c r="G117" s="181" t="s">
        <v>93</v>
      </c>
      <c r="H117" s="58">
        <v>0</v>
      </c>
      <c r="I117" s="58">
        <v>0</v>
      </c>
      <c r="J117" s="58">
        <v>0</v>
      </c>
      <c r="K117" s="58">
        <f t="shared" si="34"/>
        <v>0</v>
      </c>
      <c r="L117" s="284" t="e">
        <f t="shared" si="16"/>
        <v>#DIV/0!</v>
      </c>
      <c r="M117" s="10"/>
    </row>
    <row r="118" spans="1:13" ht="22.5" customHeight="1" x14ac:dyDescent="0.25">
      <c r="A118" s="27"/>
      <c r="B118" s="168" t="s">
        <v>133</v>
      </c>
      <c r="C118" s="148">
        <v>505</v>
      </c>
      <c r="D118" s="152" t="s">
        <v>142</v>
      </c>
      <c r="E118" s="150">
        <v>414</v>
      </c>
      <c r="F118" s="152" t="s">
        <v>134</v>
      </c>
      <c r="G118" s="256" t="s">
        <v>132</v>
      </c>
      <c r="H118" s="58">
        <v>611630</v>
      </c>
      <c r="I118" s="58">
        <v>611630</v>
      </c>
      <c r="J118" s="58">
        <v>611630</v>
      </c>
      <c r="K118" s="58">
        <f t="shared" si="34"/>
        <v>0</v>
      </c>
      <c r="L118" s="284">
        <f t="shared" si="16"/>
        <v>100</v>
      </c>
      <c r="M118" s="10"/>
    </row>
    <row r="119" spans="1:13" s="130" customFormat="1" ht="22.5" customHeight="1" x14ac:dyDescent="0.25">
      <c r="A119" s="166"/>
      <c r="B119" s="169"/>
      <c r="C119" s="95" t="s">
        <v>7</v>
      </c>
      <c r="D119" s="97" t="s">
        <v>152</v>
      </c>
      <c r="E119" s="95">
        <v>414</v>
      </c>
      <c r="F119" s="95" t="s">
        <v>155</v>
      </c>
      <c r="G119" s="95" t="s">
        <v>153</v>
      </c>
      <c r="H119" s="170">
        <f>H120</f>
        <v>10575913</v>
      </c>
      <c r="I119" s="170">
        <f>I120</f>
        <v>10575913</v>
      </c>
      <c r="J119" s="170">
        <f>J120</f>
        <v>10575913</v>
      </c>
      <c r="K119" s="170">
        <f t="shared" si="34"/>
        <v>0</v>
      </c>
      <c r="L119" s="282">
        <f t="shared" si="16"/>
        <v>100</v>
      </c>
      <c r="M119" s="201"/>
    </row>
    <row r="120" spans="1:13" ht="22.5" customHeight="1" x14ac:dyDescent="0.25">
      <c r="A120" s="27"/>
      <c r="B120" s="61" t="s">
        <v>151</v>
      </c>
      <c r="C120" s="56" t="s">
        <v>7</v>
      </c>
      <c r="D120" s="55" t="s">
        <v>152</v>
      </c>
      <c r="E120" s="56">
        <v>414</v>
      </c>
      <c r="F120" s="56" t="s">
        <v>155</v>
      </c>
      <c r="G120" s="56" t="s">
        <v>153</v>
      </c>
      <c r="H120" s="58">
        <v>10575913</v>
      </c>
      <c r="I120" s="58">
        <v>10575913</v>
      </c>
      <c r="J120" s="58">
        <v>10575913</v>
      </c>
      <c r="K120" s="58">
        <f t="shared" si="34"/>
        <v>0</v>
      </c>
      <c r="L120" s="284">
        <f t="shared" si="16"/>
        <v>100</v>
      </c>
      <c r="M120" s="10"/>
    </row>
    <row r="121" spans="1:13" ht="33" customHeight="1" x14ac:dyDescent="0.25">
      <c r="A121" s="27"/>
      <c r="B121" s="69" t="s">
        <v>83</v>
      </c>
      <c r="C121" s="16"/>
      <c r="D121" s="16"/>
      <c r="E121" s="17"/>
      <c r="F121" s="17"/>
      <c r="G121" s="18"/>
      <c r="H121" s="98">
        <f>H113+H119</f>
        <v>11654877.73</v>
      </c>
      <c r="I121" s="98">
        <f t="shared" ref="I121:J121" si="35">I113+I119</f>
        <v>11654877.73</v>
      </c>
      <c r="J121" s="98">
        <f t="shared" si="35"/>
        <v>11654877.73</v>
      </c>
      <c r="K121" s="98">
        <f t="shared" si="34"/>
        <v>0</v>
      </c>
      <c r="L121" s="282">
        <f t="shared" si="16"/>
        <v>100</v>
      </c>
      <c r="M121" s="10"/>
    </row>
    <row r="122" spans="1:13" s="130" customFormat="1" ht="33" hidden="1" customHeight="1" x14ac:dyDescent="0.25">
      <c r="A122" s="166"/>
      <c r="B122" s="167" t="s">
        <v>68</v>
      </c>
      <c r="C122" s="211" t="s">
        <v>113</v>
      </c>
      <c r="D122" s="107" t="s">
        <v>149</v>
      </c>
      <c r="E122" s="211" t="s">
        <v>15</v>
      </c>
      <c r="F122" s="221"/>
      <c r="G122" s="199"/>
      <c r="H122" s="200">
        <f>H123</f>
        <v>0</v>
      </c>
      <c r="I122" s="200">
        <f>I123</f>
        <v>0</v>
      </c>
      <c r="J122" s="200">
        <f>J123</f>
        <v>0</v>
      </c>
      <c r="K122" s="200">
        <f>H122-I122</f>
        <v>0</v>
      </c>
      <c r="L122" s="283" t="e">
        <f t="shared" si="16"/>
        <v>#DIV/0!</v>
      </c>
      <c r="M122" s="201"/>
    </row>
    <row r="123" spans="1:13" s="90" customFormat="1" ht="33" hidden="1" customHeight="1" x14ac:dyDescent="0.25">
      <c r="A123" s="197"/>
      <c r="B123" s="213" t="s">
        <v>126</v>
      </c>
      <c r="C123" s="214" t="s">
        <v>113</v>
      </c>
      <c r="D123" s="134" t="s">
        <v>149</v>
      </c>
      <c r="E123" s="214" t="s">
        <v>15</v>
      </c>
      <c r="F123" s="214" t="s">
        <v>135</v>
      </c>
      <c r="G123" s="214" t="s">
        <v>150</v>
      </c>
      <c r="H123" s="202">
        <v>0</v>
      </c>
      <c r="I123" s="202">
        <v>0</v>
      </c>
      <c r="J123" s="202">
        <v>0</v>
      </c>
      <c r="K123" s="202">
        <f>H123-I123</f>
        <v>0</v>
      </c>
      <c r="L123" s="284" t="e">
        <f t="shared" si="16"/>
        <v>#DIV/0!</v>
      </c>
      <c r="M123" s="198"/>
    </row>
    <row r="124" spans="1:13" s="130" customFormat="1" ht="33" hidden="1" customHeight="1" x14ac:dyDescent="0.25">
      <c r="A124" s="166"/>
      <c r="B124" s="167" t="s">
        <v>68</v>
      </c>
      <c r="C124" s="220" t="s">
        <v>44</v>
      </c>
      <c r="D124" s="220" t="s">
        <v>146</v>
      </c>
      <c r="E124" s="220" t="s">
        <v>15</v>
      </c>
      <c r="F124" s="221"/>
      <c r="G124" s="199"/>
      <c r="H124" s="200">
        <f>H125</f>
        <v>0</v>
      </c>
      <c r="I124" s="200">
        <f>I125</f>
        <v>0</v>
      </c>
      <c r="J124" s="200">
        <f>J125</f>
        <v>0</v>
      </c>
      <c r="K124" s="200">
        <f t="shared" ref="K124:K125" si="36">H124-I124</f>
        <v>0</v>
      </c>
      <c r="L124" s="283" t="e">
        <f t="shared" si="16"/>
        <v>#DIV/0!</v>
      </c>
      <c r="M124" s="201"/>
    </row>
    <row r="125" spans="1:13" s="90" customFormat="1" ht="33" hidden="1" customHeight="1" x14ac:dyDescent="0.25">
      <c r="A125" s="197"/>
      <c r="B125" s="133" t="s">
        <v>114</v>
      </c>
      <c r="C125" s="137" t="s">
        <v>44</v>
      </c>
      <c r="D125" s="137" t="s">
        <v>146</v>
      </c>
      <c r="E125" s="137" t="s">
        <v>15</v>
      </c>
      <c r="F125" s="137" t="s">
        <v>136</v>
      </c>
      <c r="G125" s="137" t="s">
        <v>129</v>
      </c>
      <c r="H125" s="202">
        <v>0</v>
      </c>
      <c r="I125" s="202">
        <v>0</v>
      </c>
      <c r="J125" s="202">
        <v>0</v>
      </c>
      <c r="K125" s="202">
        <f t="shared" si="36"/>
        <v>0</v>
      </c>
      <c r="L125" s="284" t="e">
        <f t="shared" si="16"/>
        <v>#DIV/0!</v>
      </c>
      <c r="M125" s="198"/>
    </row>
    <row r="126" spans="1:13" s="130" customFormat="1" ht="33" customHeight="1" x14ac:dyDescent="0.25">
      <c r="A126" s="166"/>
      <c r="B126" s="167" t="s">
        <v>68</v>
      </c>
      <c r="C126" s="193" t="s">
        <v>44</v>
      </c>
      <c r="D126" s="220" t="s">
        <v>147</v>
      </c>
      <c r="E126" s="193" t="s">
        <v>15</v>
      </c>
      <c r="F126" s="193"/>
      <c r="G126" s="199"/>
      <c r="H126" s="200">
        <f>H128+H129+H130+H127</f>
        <v>21374033.219999999</v>
      </c>
      <c r="I126" s="200">
        <f>I128+I129+I130+I127</f>
        <v>21374033.219999999</v>
      </c>
      <c r="J126" s="200">
        <f>J128+J129+J130+J127</f>
        <v>21374033.219999999</v>
      </c>
      <c r="K126" s="200">
        <f>H126-I126</f>
        <v>0</v>
      </c>
      <c r="L126" s="283">
        <f t="shared" si="16"/>
        <v>100</v>
      </c>
      <c r="M126" s="201"/>
    </row>
    <row r="127" spans="1:13" s="130" customFormat="1" ht="33" customHeight="1" x14ac:dyDescent="0.25">
      <c r="A127" s="197"/>
      <c r="B127" s="133" t="s">
        <v>52</v>
      </c>
      <c r="C127" s="137" t="s">
        <v>44</v>
      </c>
      <c r="D127" s="252" t="s">
        <v>163</v>
      </c>
      <c r="E127" s="137" t="s">
        <v>15</v>
      </c>
      <c r="F127" s="137" t="s">
        <v>165</v>
      </c>
      <c r="G127" s="137" t="s">
        <v>130</v>
      </c>
      <c r="H127" s="202">
        <v>493571.72</v>
      </c>
      <c r="I127" s="202">
        <v>493571.72</v>
      </c>
      <c r="J127" s="202">
        <v>493571.72</v>
      </c>
      <c r="K127" s="202">
        <f>H127-I127</f>
        <v>0</v>
      </c>
      <c r="L127" s="284">
        <f t="shared" si="16"/>
        <v>100</v>
      </c>
      <c r="M127" s="201"/>
    </row>
    <row r="128" spans="1:13" s="90" customFormat="1" ht="33" customHeight="1" x14ac:dyDescent="0.25">
      <c r="A128" s="197"/>
      <c r="B128" s="133" t="s">
        <v>52</v>
      </c>
      <c r="C128" s="137" t="s">
        <v>44</v>
      </c>
      <c r="D128" s="252" t="s">
        <v>147</v>
      </c>
      <c r="E128" s="137" t="s">
        <v>15</v>
      </c>
      <c r="F128" s="137" t="s">
        <v>108</v>
      </c>
      <c r="G128" s="137" t="s">
        <v>107</v>
      </c>
      <c r="H128" s="202">
        <v>20056209.989999998</v>
      </c>
      <c r="I128" s="202">
        <v>20056209.989999998</v>
      </c>
      <c r="J128" s="202">
        <v>20056209.989999998</v>
      </c>
      <c r="K128" s="202">
        <f>H128-I128</f>
        <v>0</v>
      </c>
      <c r="L128" s="284">
        <f t="shared" si="16"/>
        <v>100</v>
      </c>
      <c r="M128" s="198"/>
    </row>
    <row r="129" spans="1:13" s="90" customFormat="1" ht="33" customHeight="1" x14ac:dyDescent="0.25">
      <c r="A129" s="197"/>
      <c r="B129" s="133" t="s">
        <v>52</v>
      </c>
      <c r="C129" s="137" t="s">
        <v>44</v>
      </c>
      <c r="D129" s="252" t="s">
        <v>147</v>
      </c>
      <c r="E129" s="137" t="s">
        <v>15</v>
      </c>
      <c r="F129" s="137" t="s">
        <v>108</v>
      </c>
      <c r="G129" s="137" t="s">
        <v>130</v>
      </c>
      <c r="H129" s="202">
        <v>388305.05</v>
      </c>
      <c r="I129" s="202">
        <v>388305.05</v>
      </c>
      <c r="J129" s="202">
        <v>388305.05</v>
      </c>
      <c r="K129" s="202">
        <f>H129-I129</f>
        <v>0</v>
      </c>
      <c r="L129" s="284">
        <f t="shared" si="16"/>
        <v>100</v>
      </c>
      <c r="M129" s="198"/>
    </row>
    <row r="130" spans="1:13" s="90" customFormat="1" ht="33" customHeight="1" x14ac:dyDescent="0.25">
      <c r="A130" s="197"/>
      <c r="B130" s="133" t="s">
        <v>52</v>
      </c>
      <c r="C130" s="137" t="s">
        <v>44</v>
      </c>
      <c r="D130" s="252" t="s">
        <v>156</v>
      </c>
      <c r="E130" s="137" t="s">
        <v>15</v>
      </c>
      <c r="F130" s="137" t="s">
        <v>108</v>
      </c>
      <c r="G130" s="137" t="s">
        <v>130</v>
      </c>
      <c r="H130" s="202">
        <v>435946.46</v>
      </c>
      <c r="I130" s="202">
        <v>435946.46</v>
      </c>
      <c r="J130" s="202">
        <v>435946.46</v>
      </c>
      <c r="K130" s="202">
        <f>H130-I130</f>
        <v>0</v>
      </c>
      <c r="L130" s="284">
        <f t="shared" si="16"/>
        <v>100</v>
      </c>
      <c r="M130" s="198"/>
    </row>
    <row r="131" spans="1:13" ht="33" customHeight="1" x14ac:dyDescent="0.25">
      <c r="A131" s="27"/>
      <c r="B131" s="69" t="s">
        <v>83</v>
      </c>
      <c r="C131" s="16"/>
      <c r="D131" s="16"/>
      <c r="E131" s="17"/>
      <c r="F131" s="17"/>
      <c r="G131" s="18"/>
      <c r="H131" s="98">
        <f>H122+H124+H126</f>
        <v>21374033.219999999</v>
      </c>
      <c r="I131" s="98">
        <f t="shared" ref="I131:J131" si="37">I126</f>
        <v>21374033.219999999</v>
      </c>
      <c r="J131" s="98">
        <f t="shared" si="37"/>
        <v>21374033.219999999</v>
      </c>
      <c r="K131" s="98">
        <f>K122+K124+K126</f>
        <v>0</v>
      </c>
      <c r="L131" s="282">
        <f t="shared" si="16"/>
        <v>100</v>
      </c>
      <c r="M131" s="10"/>
    </row>
    <row r="132" spans="1:13" ht="18.75" customHeight="1" x14ac:dyDescent="0.25">
      <c r="A132" s="33"/>
      <c r="B132" s="65" t="s">
        <v>19</v>
      </c>
      <c r="C132" s="66"/>
      <c r="D132" s="66"/>
      <c r="E132" s="66"/>
      <c r="F132" s="66"/>
      <c r="G132" s="31"/>
      <c r="H132" s="86">
        <f>H103+H110+H121+H131</f>
        <v>53028910.950000003</v>
      </c>
      <c r="I132" s="86">
        <f t="shared" ref="I132:K132" si="38">I103+I110+I121+I131</f>
        <v>53028910.950000003</v>
      </c>
      <c r="J132" s="86">
        <f t="shared" si="38"/>
        <v>53028910.950000003</v>
      </c>
      <c r="K132" s="86">
        <f t="shared" si="38"/>
        <v>0</v>
      </c>
      <c r="L132" s="282">
        <f t="shared" si="16"/>
        <v>100</v>
      </c>
      <c r="M132" s="10"/>
    </row>
    <row r="133" spans="1:13" ht="20.25" customHeight="1" x14ac:dyDescent="0.25">
      <c r="A133" s="38" t="s">
        <v>28</v>
      </c>
      <c r="B133" s="301" t="s">
        <v>29</v>
      </c>
      <c r="C133" s="302"/>
      <c r="D133" s="302"/>
      <c r="E133" s="302"/>
      <c r="F133" s="302"/>
      <c r="G133" s="302"/>
      <c r="H133" s="302"/>
      <c r="I133" s="302"/>
      <c r="J133" s="302"/>
      <c r="K133" s="302"/>
      <c r="L133" s="283"/>
      <c r="M133" s="10"/>
    </row>
    <row r="134" spans="1:13" ht="48" customHeight="1" x14ac:dyDescent="0.25">
      <c r="A134" s="138"/>
      <c r="B134" s="69" t="s">
        <v>96</v>
      </c>
      <c r="C134" s="154">
        <v>505</v>
      </c>
      <c r="D134" s="73" t="s">
        <v>39</v>
      </c>
      <c r="E134" s="73">
        <v>414</v>
      </c>
      <c r="F134" s="73" t="s">
        <v>42</v>
      </c>
      <c r="G134" s="154"/>
      <c r="H134" s="156">
        <f>H135</f>
        <v>13321500</v>
      </c>
      <c r="I134" s="156">
        <f>I135</f>
        <v>13321500</v>
      </c>
      <c r="J134" s="156">
        <f>J135</f>
        <v>13321500</v>
      </c>
      <c r="K134" s="156">
        <f>K135</f>
        <v>0</v>
      </c>
      <c r="L134" s="282">
        <f t="shared" si="16"/>
        <v>100</v>
      </c>
      <c r="M134" s="10"/>
    </row>
    <row r="135" spans="1:13" ht="27.75" customHeight="1" x14ac:dyDescent="0.25">
      <c r="A135" s="28"/>
      <c r="B135" s="151" t="s">
        <v>137</v>
      </c>
      <c r="C135" s="152" t="s">
        <v>72</v>
      </c>
      <c r="D135" s="152" t="s">
        <v>142</v>
      </c>
      <c r="E135" s="152" t="s">
        <v>15</v>
      </c>
      <c r="F135" s="152" t="s">
        <v>42</v>
      </c>
      <c r="G135" s="152"/>
      <c r="H135" s="155">
        <f>H136+H137+H138</f>
        <v>13321500</v>
      </c>
      <c r="I135" s="155">
        <f>I136+I137+I138</f>
        <v>13321500</v>
      </c>
      <c r="J135" s="155">
        <f t="shared" ref="J135:K135" si="39">J136+J137+J138</f>
        <v>13321500</v>
      </c>
      <c r="K135" s="155">
        <f t="shared" si="39"/>
        <v>0</v>
      </c>
      <c r="L135" s="283">
        <f t="shared" si="16"/>
        <v>100</v>
      </c>
      <c r="M135" s="10"/>
    </row>
    <row r="136" spans="1:13" ht="28.5" customHeight="1" x14ac:dyDescent="0.25">
      <c r="A136" s="37"/>
      <c r="B136" s="168" t="s">
        <v>117</v>
      </c>
      <c r="C136" s="148">
        <v>505</v>
      </c>
      <c r="D136" s="152" t="s">
        <v>142</v>
      </c>
      <c r="E136" s="150">
        <v>414</v>
      </c>
      <c r="F136" s="152" t="s">
        <v>138</v>
      </c>
      <c r="G136" s="181" t="s">
        <v>119</v>
      </c>
      <c r="H136" s="180">
        <v>7817800</v>
      </c>
      <c r="I136" s="180">
        <v>7817800</v>
      </c>
      <c r="J136" s="180">
        <v>7817800</v>
      </c>
      <c r="K136" s="180">
        <f>H136-I136</f>
        <v>0</v>
      </c>
      <c r="L136" s="284">
        <f t="shared" si="16"/>
        <v>100</v>
      </c>
      <c r="M136" s="83"/>
    </row>
    <row r="137" spans="1:13" ht="28.5" customHeight="1" x14ac:dyDescent="0.25">
      <c r="A137" s="37"/>
      <c r="B137" s="168" t="s">
        <v>133</v>
      </c>
      <c r="C137" s="148">
        <v>505</v>
      </c>
      <c r="D137" s="152" t="s">
        <v>142</v>
      </c>
      <c r="E137" s="150">
        <v>414</v>
      </c>
      <c r="F137" s="152" t="s">
        <v>139</v>
      </c>
      <c r="G137" s="182" t="s">
        <v>121</v>
      </c>
      <c r="H137" s="180">
        <v>5503700</v>
      </c>
      <c r="I137" s="180">
        <v>5503700</v>
      </c>
      <c r="J137" s="180">
        <v>5503700</v>
      </c>
      <c r="K137" s="180">
        <f>H137-I137</f>
        <v>0</v>
      </c>
      <c r="L137" s="284">
        <f t="shared" ref="L137:L146" si="40">J137/H137*100</f>
        <v>100</v>
      </c>
      <c r="M137" s="83"/>
    </row>
    <row r="138" spans="1:13" ht="28.5" hidden="1" customHeight="1" x14ac:dyDescent="0.25">
      <c r="A138" s="37"/>
      <c r="B138" s="168"/>
      <c r="C138" s="148">
        <v>505</v>
      </c>
      <c r="D138" s="152" t="s">
        <v>91</v>
      </c>
      <c r="E138" s="150">
        <v>414</v>
      </c>
      <c r="F138" s="152" t="s">
        <v>97</v>
      </c>
      <c r="G138" s="181" t="s">
        <v>93</v>
      </c>
      <c r="H138" s="180">
        <v>0</v>
      </c>
      <c r="I138" s="180">
        <v>0</v>
      </c>
      <c r="J138" s="180">
        <v>0</v>
      </c>
      <c r="K138" s="180">
        <f>H138-I138</f>
        <v>0</v>
      </c>
      <c r="L138" s="282" t="e">
        <f t="shared" si="40"/>
        <v>#DIV/0!</v>
      </c>
      <c r="M138" s="83"/>
    </row>
    <row r="139" spans="1:13" ht="20.25" customHeight="1" x14ac:dyDescent="0.25">
      <c r="A139" s="33"/>
      <c r="B139" s="72" t="s">
        <v>31</v>
      </c>
      <c r="C139" s="67"/>
      <c r="D139" s="73"/>
      <c r="E139" s="74"/>
      <c r="F139" s="67"/>
      <c r="G139" s="67"/>
      <c r="H139" s="75">
        <f>H135</f>
        <v>13321500</v>
      </c>
      <c r="I139" s="75">
        <f>I135</f>
        <v>13321500</v>
      </c>
      <c r="J139" s="75">
        <f>J135</f>
        <v>13321500</v>
      </c>
      <c r="K139" s="75">
        <f>K135</f>
        <v>0</v>
      </c>
      <c r="L139" s="282">
        <f t="shared" si="40"/>
        <v>100</v>
      </c>
      <c r="M139" s="83"/>
    </row>
    <row r="140" spans="1:13" s="130" customFormat="1" ht="20.25" customHeight="1" x14ac:dyDescent="0.25">
      <c r="A140" s="204"/>
      <c r="B140" s="167" t="s">
        <v>68</v>
      </c>
      <c r="C140" s="193" t="s">
        <v>44</v>
      </c>
      <c r="D140" s="220" t="s">
        <v>147</v>
      </c>
      <c r="E140" s="193" t="s">
        <v>15</v>
      </c>
      <c r="F140" s="193" t="s">
        <v>42</v>
      </c>
      <c r="G140" s="205"/>
      <c r="H140" s="206">
        <f>H142+H143+H141</f>
        <v>130464500</v>
      </c>
      <c r="I140" s="206">
        <f t="shared" ref="I140:J140" si="41">I142+I143+I141</f>
        <v>130464500</v>
      </c>
      <c r="J140" s="206">
        <f t="shared" si="41"/>
        <v>130464500</v>
      </c>
      <c r="K140" s="206">
        <f t="shared" ref="K140" si="42">K142</f>
        <v>0</v>
      </c>
      <c r="L140" s="283">
        <f t="shared" si="40"/>
        <v>100</v>
      </c>
      <c r="M140" s="201"/>
    </row>
    <row r="141" spans="1:13" s="130" customFormat="1" ht="27.75" customHeight="1" x14ac:dyDescent="0.25">
      <c r="A141" s="183"/>
      <c r="B141" s="133" t="s">
        <v>52</v>
      </c>
      <c r="C141" s="137" t="s">
        <v>44</v>
      </c>
      <c r="D141" s="252" t="s">
        <v>163</v>
      </c>
      <c r="E141" s="137" t="s">
        <v>15</v>
      </c>
      <c r="F141" s="137" t="s">
        <v>166</v>
      </c>
      <c r="G141" s="137" t="s">
        <v>130</v>
      </c>
      <c r="H141" s="207">
        <v>48863600</v>
      </c>
      <c r="I141" s="207">
        <v>48863600</v>
      </c>
      <c r="J141" s="207">
        <v>48863600</v>
      </c>
      <c r="K141" s="207">
        <f>H141-I141</f>
        <v>0</v>
      </c>
      <c r="L141" s="284">
        <f t="shared" si="40"/>
        <v>100</v>
      </c>
      <c r="M141" s="201"/>
    </row>
    <row r="142" spans="1:13" s="90" customFormat="1" ht="27" customHeight="1" x14ac:dyDescent="0.25">
      <c r="A142" s="183"/>
      <c r="B142" s="133" t="s">
        <v>52</v>
      </c>
      <c r="C142" s="137" t="s">
        <v>44</v>
      </c>
      <c r="D142" s="252" t="s">
        <v>147</v>
      </c>
      <c r="E142" s="137" t="s">
        <v>15</v>
      </c>
      <c r="F142" s="137" t="s">
        <v>109</v>
      </c>
      <c r="G142" s="137" t="s">
        <v>130</v>
      </c>
      <c r="H142" s="207">
        <v>38442200</v>
      </c>
      <c r="I142" s="207">
        <v>38442200</v>
      </c>
      <c r="J142" s="207">
        <v>38442200</v>
      </c>
      <c r="K142" s="207">
        <f>H142-I142</f>
        <v>0</v>
      </c>
      <c r="L142" s="284">
        <f t="shared" si="40"/>
        <v>100</v>
      </c>
      <c r="M142" s="198"/>
    </row>
    <row r="143" spans="1:13" s="90" customFormat="1" ht="27" customHeight="1" x14ac:dyDescent="0.25">
      <c r="A143" s="183"/>
      <c r="B143" s="133" t="s">
        <v>52</v>
      </c>
      <c r="C143" s="137" t="s">
        <v>44</v>
      </c>
      <c r="D143" s="252" t="s">
        <v>156</v>
      </c>
      <c r="E143" s="137" t="s">
        <v>15</v>
      </c>
      <c r="F143" s="137" t="s">
        <v>109</v>
      </c>
      <c r="G143" s="137" t="s">
        <v>130</v>
      </c>
      <c r="H143" s="207">
        <v>43158700</v>
      </c>
      <c r="I143" s="207">
        <v>43158700</v>
      </c>
      <c r="J143" s="207">
        <v>43158700</v>
      </c>
      <c r="K143" s="207">
        <f>H143-I143</f>
        <v>0</v>
      </c>
      <c r="L143" s="284">
        <f t="shared" si="40"/>
        <v>100</v>
      </c>
      <c r="M143" s="198"/>
    </row>
    <row r="144" spans="1:13" ht="25.5" customHeight="1" x14ac:dyDescent="0.25">
      <c r="A144" s="203"/>
      <c r="B144" s="72" t="s">
        <v>31</v>
      </c>
      <c r="C144" s="67"/>
      <c r="D144" s="73"/>
      <c r="E144" s="74"/>
      <c r="F144" s="67"/>
      <c r="G144" s="67"/>
      <c r="H144" s="75">
        <f>H140</f>
        <v>130464500</v>
      </c>
      <c r="I144" s="75">
        <f t="shared" ref="I144:K144" si="43">I140</f>
        <v>130464500</v>
      </c>
      <c r="J144" s="75">
        <f t="shared" si="43"/>
        <v>130464500</v>
      </c>
      <c r="K144" s="75">
        <f t="shared" si="43"/>
        <v>0</v>
      </c>
      <c r="L144" s="282">
        <f t="shared" si="40"/>
        <v>100</v>
      </c>
      <c r="M144" s="83"/>
    </row>
    <row r="145" spans="1:13" x14ac:dyDescent="0.25">
      <c r="A145" s="183"/>
      <c r="B145" s="82" t="s">
        <v>30</v>
      </c>
      <c r="C145" s="66"/>
      <c r="D145" s="66"/>
      <c r="E145" s="66"/>
      <c r="F145" s="67"/>
      <c r="G145" s="68"/>
      <c r="H145" s="87">
        <f>H139+H144</f>
        <v>143786000</v>
      </c>
      <c r="I145" s="87">
        <f t="shared" ref="I145:K145" si="44">I139+I144</f>
        <v>143786000</v>
      </c>
      <c r="J145" s="87">
        <f t="shared" si="44"/>
        <v>143786000</v>
      </c>
      <c r="K145" s="87">
        <f t="shared" si="44"/>
        <v>0</v>
      </c>
      <c r="L145" s="282">
        <f t="shared" si="40"/>
        <v>100</v>
      </c>
      <c r="M145" s="10"/>
    </row>
    <row r="146" spans="1:13" ht="21.75" customHeight="1" thickBot="1" x14ac:dyDescent="0.3">
      <c r="A146" s="42"/>
      <c r="B146" s="184" t="s">
        <v>26</v>
      </c>
      <c r="C146" s="185"/>
      <c r="D146" s="185"/>
      <c r="E146" s="186"/>
      <c r="F146" s="186"/>
      <c r="G146" s="179"/>
      <c r="H146" s="187">
        <f>H145+H132+H88</f>
        <v>231432477.63999999</v>
      </c>
      <c r="I146" s="187">
        <f>I145+I132+I88</f>
        <v>221691695.44999999</v>
      </c>
      <c r="J146" s="187">
        <f>J88+J132+J145</f>
        <v>221691695.44999999</v>
      </c>
      <c r="K146" s="187">
        <f>K145+K132+K88</f>
        <v>9740782.1899999976</v>
      </c>
      <c r="L146" s="282">
        <f t="shared" si="40"/>
        <v>95.791091082232612</v>
      </c>
      <c r="M146" s="102"/>
    </row>
    <row r="147" spans="1:13" s="19" customFormat="1" ht="13.5" customHeight="1" x14ac:dyDescent="0.25">
      <c r="A147" s="14"/>
      <c r="B147" s="11"/>
      <c r="C147" s="22"/>
      <c r="D147" s="22"/>
      <c r="E147" s="22"/>
      <c r="F147" s="22"/>
      <c r="G147" s="23"/>
      <c r="H147" s="24"/>
      <c r="I147" s="23"/>
      <c r="J147" s="23"/>
      <c r="K147" s="23"/>
      <c r="L147" s="20"/>
      <c r="M147" s="21"/>
    </row>
    <row r="148" spans="1:13" ht="32.25" customHeight="1" x14ac:dyDescent="0.25">
      <c r="A148" s="11"/>
      <c r="B148" s="295" t="s">
        <v>98</v>
      </c>
      <c r="C148" s="296"/>
      <c r="D148" s="296"/>
      <c r="E148" s="1"/>
      <c r="F148" s="1"/>
      <c r="G148" s="3"/>
      <c r="H148" s="7" t="s">
        <v>32</v>
      </c>
      <c r="I148" s="3"/>
      <c r="K148" s="157"/>
      <c r="L148" s="158"/>
      <c r="M148" s="159"/>
    </row>
    <row r="149" spans="1:13" ht="7.5" customHeight="1" x14ac:dyDescent="0.25">
      <c r="B149" s="8"/>
      <c r="C149" s="9"/>
      <c r="D149" s="9"/>
      <c r="E149" s="9"/>
      <c r="F149" s="9"/>
      <c r="G149" s="9"/>
      <c r="H149" s="9"/>
      <c r="I149" s="3"/>
      <c r="J149" s="7"/>
      <c r="K149" s="157"/>
      <c r="L149" s="158"/>
      <c r="M149" s="159"/>
    </row>
    <row r="150" spans="1:13" ht="14.25" customHeight="1" x14ac:dyDescent="0.25">
      <c r="B150" s="84" t="s">
        <v>99</v>
      </c>
      <c r="C150" s="8"/>
      <c r="D150" s="8"/>
      <c r="E150" s="8"/>
      <c r="F150" s="9"/>
      <c r="G150" s="8"/>
      <c r="H150" s="8"/>
      <c r="I150" s="3"/>
      <c r="J150" s="7"/>
      <c r="K150" s="3"/>
      <c r="L150" s="5"/>
      <c r="M150" s="5"/>
    </row>
    <row r="151" spans="1:13" ht="3.75" customHeight="1" x14ac:dyDescent="0.25">
      <c r="B151" s="85"/>
      <c r="C151" s="1"/>
      <c r="D151" s="1"/>
      <c r="E151" s="1"/>
      <c r="F151" s="1"/>
      <c r="G151" s="3"/>
      <c r="H151" s="3"/>
      <c r="I151" s="3"/>
      <c r="J151" s="3"/>
      <c r="K151" s="3"/>
      <c r="L151" s="6"/>
      <c r="M151" s="5"/>
    </row>
    <row r="152" spans="1:13" ht="15.75" customHeight="1" x14ac:dyDescent="0.25">
      <c r="B152" s="2" t="s">
        <v>37</v>
      </c>
      <c r="C152" s="1"/>
      <c r="D152" s="1"/>
      <c r="E152" s="1"/>
      <c r="F152" s="1"/>
      <c r="G152" s="3"/>
      <c r="H152" s="3"/>
      <c r="I152" s="3"/>
      <c r="J152" s="3"/>
      <c r="K152" s="3"/>
      <c r="L152" s="6"/>
    </row>
    <row r="153" spans="1:13" ht="26.25" customHeight="1" x14ac:dyDescent="0.25">
      <c r="B153" s="2"/>
      <c r="C153" s="1"/>
      <c r="D153" s="1"/>
      <c r="E153" s="1"/>
      <c r="F153" s="1"/>
      <c r="G153" s="3"/>
      <c r="H153" s="3"/>
      <c r="I153" s="3"/>
      <c r="J153" s="3"/>
      <c r="K153" s="3"/>
      <c r="L153" s="5"/>
    </row>
    <row r="154" spans="1:13" ht="19.5" customHeight="1" x14ac:dyDescent="0.25">
      <c r="B154" s="2"/>
      <c r="C154" s="1"/>
      <c r="D154" s="1"/>
      <c r="E154" s="1"/>
      <c r="F154" s="1"/>
      <c r="G154" s="3"/>
      <c r="H154" s="3"/>
      <c r="I154" s="3"/>
      <c r="J154" s="3"/>
      <c r="K154" s="3"/>
      <c r="L154" s="4"/>
    </row>
    <row r="155" spans="1:13" ht="34.5" customHeight="1" x14ac:dyDescent="0.25">
      <c r="B155" s="2"/>
      <c r="C155" s="1"/>
      <c r="D155" s="1"/>
      <c r="E155" s="1"/>
      <c r="F155" s="1"/>
      <c r="G155" s="3"/>
      <c r="H155" s="3"/>
      <c r="I155" s="3"/>
      <c r="J155" s="3"/>
      <c r="K155" s="3"/>
      <c r="L155" s="5"/>
    </row>
    <row r="156" spans="1:13" ht="81.75" customHeight="1" x14ac:dyDescent="0.25">
      <c r="B156" s="2"/>
      <c r="C156" s="1"/>
      <c r="D156" s="1"/>
      <c r="E156" s="1"/>
      <c r="F156" s="1"/>
      <c r="G156" s="3"/>
      <c r="H156" s="3"/>
      <c r="I156" s="3"/>
      <c r="J156" s="3"/>
      <c r="K156" s="3"/>
    </row>
    <row r="157" spans="1:13" ht="15.75" customHeight="1" x14ac:dyDescent="0.25">
      <c r="B157" s="2"/>
      <c r="C157" s="1"/>
      <c r="D157" s="1"/>
      <c r="E157" s="1"/>
      <c r="F157" s="1"/>
      <c r="G157" s="3"/>
      <c r="H157" s="3"/>
      <c r="I157" s="3"/>
      <c r="J157" s="3"/>
      <c r="K157" s="3"/>
    </row>
    <row r="158" spans="1:13" ht="27.75" customHeight="1" x14ac:dyDescent="0.25">
      <c r="B158" s="2"/>
      <c r="C158" s="1"/>
      <c r="D158" s="1"/>
      <c r="E158" s="1"/>
      <c r="F158" s="1"/>
      <c r="G158" s="3"/>
      <c r="H158" s="3"/>
      <c r="I158" s="3"/>
      <c r="J158" s="3"/>
      <c r="K158" s="3"/>
    </row>
    <row r="159" spans="1:13" ht="25.5" customHeight="1" x14ac:dyDescent="0.25">
      <c r="B159" s="2"/>
      <c r="C159" s="1"/>
      <c r="D159" s="1"/>
      <c r="E159" s="1"/>
      <c r="F159" s="1"/>
      <c r="G159" s="3"/>
      <c r="H159" s="3"/>
      <c r="I159" s="3"/>
      <c r="J159" s="3"/>
      <c r="K159" s="3"/>
    </row>
    <row r="160" spans="1:13" ht="31.5" customHeight="1" x14ac:dyDescent="0.25">
      <c r="B160" s="2"/>
      <c r="C160" s="1"/>
      <c r="D160" s="1"/>
      <c r="E160" s="1"/>
      <c r="F160" s="1"/>
      <c r="G160" s="3"/>
      <c r="H160" s="3"/>
      <c r="I160" s="3"/>
      <c r="J160" s="3"/>
      <c r="K160" s="3"/>
    </row>
    <row r="161" spans="2:11" ht="26.25" customHeight="1" x14ac:dyDescent="0.25">
      <c r="B161" s="2"/>
      <c r="C161" s="1"/>
      <c r="D161" s="1"/>
      <c r="E161" s="1"/>
      <c r="F161" s="1"/>
      <c r="G161" s="3"/>
      <c r="H161" s="3"/>
      <c r="I161" s="3"/>
      <c r="J161" s="3"/>
      <c r="K161" s="3"/>
    </row>
    <row r="162" spans="2:11" ht="39" customHeight="1" x14ac:dyDescent="0.25">
      <c r="B162" s="2"/>
      <c r="C162" s="1"/>
      <c r="D162" s="1"/>
      <c r="E162" s="1"/>
      <c r="F162" s="1"/>
      <c r="G162" s="3"/>
      <c r="H162" s="3"/>
      <c r="I162" s="3"/>
      <c r="J162" s="3"/>
      <c r="K162" s="3"/>
    </row>
    <row r="163" spans="2:11" ht="36" customHeight="1" x14ac:dyDescent="0.25">
      <c r="B163" s="2"/>
      <c r="C163" s="1"/>
      <c r="D163" s="1"/>
      <c r="E163" s="1"/>
      <c r="F163" s="1"/>
      <c r="G163" s="3"/>
      <c r="H163" s="3"/>
      <c r="I163" s="3"/>
      <c r="J163" s="3"/>
      <c r="K163" s="3"/>
    </row>
    <row r="164" spans="2:11" ht="12.75" customHeight="1" x14ac:dyDescent="0.25">
      <c r="B164" s="2"/>
      <c r="C164" s="1"/>
      <c r="D164" s="1"/>
      <c r="E164" s="1"/>
      <c r="F164" s="1"/>
      <c r="G164" s="3"/>
      <c r="H164" s="3"/>
      <c r="I164" s="3"/>
      <c r="J164" s="3"/>
      <c r="K164" s="3"/>
    </row>
    <row r="173" spans="2:11" x14ac:dyDescent="0.25">
      <c r="I173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48:D148"/>
    <mergeCell ref="A53:K53"/>
    <mergeCell ref="B89:K89"/>
    <mergeCell ref="B133:K133"/>
    <mergeCell ref="B90:K90"/>
    <mergeCell ref="B104:K104"/>
    <mergeCell ref="A66:K66"/>
    <mergeCell ref="B111:K111"/>
    <mergeCell ref="A1:L1"/>
    <mergeCell ref="A2:L2"/>
    <mergeCell ref="B6:L6"/>
    <mergeCell ref="A7:K7"/>
    <mergeCell ref="A18:K1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  <rowBreaks count="2" manualBreakCount="2">
    <brk id="65" max="11" man="1"/>
    <brk id="1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Анищенко</cp:lastModifiedBy>
  <cp:lastPrinted>2022-12-06T06:42:54Z</cp:lastPrinted>
  <dcterms:created xsi:type="dcterms:W3CDTF">2014-01-20T09:17:56Z</dcterms:created>
  <dcterms:modified xsi:type="dcterms:W3CDTF">2023-04-27T06:22:32Z</dcterms:modified>
</cp:coreProperties>
</file>