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525"/>
  </bookViews>
  <sheets>
    <sheet name="data" sheetId="1" r:id="rId1"/>
  </sheets>
  <definedNames>
    <definedName name="_xlnm._FilterDatabase" localSheetId="0" hidden="1">data!$A$5:$K$5</definedName>
    <definedName name="_xlnm.Print_Titles" localSheetId="0">data!$3:$4</definedName>
    <definedName name="_xlnm.Print_Area" localSheetId="0">data!$A$1:$K$42</definedName>
    <definedName name="Регионы">#REF!</definedName>
  </definedNames>
  <calcPr calcId="144525"/>
</workbook>
</file>

<file path=xl/calcChain.xml><?xml version="1.0" encoding="utf-8"?>
<calcChain xmlns="http://schemas.openxmlformats.org/spreadsheetml/2006/main">
  <c r="K30" i="1" l="1"/>
  <c r="J30" i="1"/>
  <c r="I30" i="1"/>
  <c r="K27" i="1"/>
  <c r="J27" i="1"/>
  <c r="I27" i="1"/>
  <c r="K26" i="1"/>
  <c r="J26" i="1"/>
  <c r="I26" i="1"/>
  <c r="K20" i="1"/>
  <c r="J20" i="1"/>
  <c r="I20" i="1"/>
  <c r="K23" i="1"/>
  <c r="J23" i="1"/>
  <c r="I23" i="1"/>
  <c r="K34" i="1" l="1"/>
  <c r="J34" i="1"/>
  <c r="I34" i="1"/>
  <c r="J24" i="1" l="1"/>
  <c r="K24" i="1"/>
  <c r="I24" i="1"/>
  <c r="J29" i="1"/>
  <c r="K29" i="1"/>
  <c r="I29" i="1"/>
  <c r="J28" i="1"/>
  <c r="K28" i="1"/>
  <c r="I28" i="1"/>
  <c r="J25" i="1" l="1"/>
  <c r="K25" i="1"/>
  <c r="I25" i="1"/>
  <c r="J31" i="1"/>
  <c r="K31" i="1"/>
  <c r="I31" i="1"/>
  <c r="J32" i="1"/>
  <c r="K32" i="1"/>
  <c r="I32" i="1"/>
  <c r="J33" i="1"/>
  <c r="K33" i="1"/>
  <c r="I33" i="1"/>
  <c r="C35" i="1" l="1"/>
  <c r="F35" i="1" l="1"/>
  <c r="K19" i="1" l="1"/>
  <c r="J19" i="1"/>
  <c r="I19" i="1"/>
  <c r="G6" i="1"/>
  <c r="G21" i="1" s="1"/>
  <c r="H6" i="1"/>
  <c r="H21" i="1" s="1"/>
  <c r="F6" i="1"/>
  <c r="F21" i="1" s="1"/>
  <c r="K18" i="1" l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I18" i="1"/>
  <c r="I17" i="1"/>
  <c r="I16" i="1"/>
  <c r="I15" i="1"/>
  <c r="I14" i="1"/>
  <c r="I13" i="1"/>
  <c r="I12" i="1"/>
  <c r="I11" i="1"/>
  <c r="I10" i="1"/>
  <c r="I9" i="1"/>
  <c r="I8" i="1"/>
  <c r="I7" i="1"/>
  <c r="K6" i="1" l="1"/>
  <c r="K21" i="1" s="1"/>
  <c r="J6" i="1"/>
  <c r="J21" i="1" s="1"/>
  <c r="I6" i="1"/>
  <c r="I21" i="1" s="1"/>
  <c r="E35" i="1"/>
  <c r="D35" i="1"/>
  <c r="E6" i="1"/>
  <c r="E21" i="1" s="1"/>
  <c r="D6" i="1"/>
  <c r="D21" i="1" s="1"/>
  <c r="C6" i="1"/>
  <c r="C21" i="1" s="1"/>
  <c r="D36" i="1" l="1"/>
  <c r="C36" i="1"/>
  <c r="E36" i="1"/>
  <c r="G35" i="1" l="1"/>
  <c r="G36" i="1" s="1"/>
  <c r="J35" i="1"/>
  <c r="H35" i="1"/>
  <c r="H36" i="1" s="1"/>
  <c r="K35" i="1"/>
  <c r="F36" i="1"/>
  <c r="I35" i="1"/>
  <c r="K36" i="1" l="1"/>
  <c r="J36" i="1"/>
  <c r="I36" i="1"/>
</calcChain>
</file>

<file path=xl/sharedStrings.xml><?xml version="1.0" encoding="utf-8"?>
<sst xmlns="http://schemas.openxmlformats.org/spreadsheetml/2006/main" count="77" uniqueCount="71">
  <si>
    <t>тыс. рублей</t>
  </si>
  <si>
    <t xml:space="preserve">Код бюджетной классификации </t>
  </si>
  <si>
    <t xml:space="preserve">Наименование </t>
  </si>
  <si>
    <t>Консолидированный бюджет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</si>
  <si>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</si>
  <si>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</si>
  <si>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</si>
  <si>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</si>
  <si>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</si>
  <si>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</si>
  <si>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</si>
  <si>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</si>
  <si>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</si>
  <si>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</si>
  <si>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</si>
  <si>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</si>
  <si>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</si>
  <si>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</si>
  <si>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</si>
  <si>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</si>
  <si>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</si>
  <si>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</si>
  <si>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</si>
  <si>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</si>
  <si>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</si>
  <si>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</si>
  <si>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</si>
  <si>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</si>
  <si>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</si>
  <si>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</si>
  <si>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</si>
  <si>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</si>
  <si>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ИТОГО ДОХОДОВ</t>
  </si>
  <si>
    <t>РАСХОДЫ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</si>
  <si>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</si>
  <si>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</si>
  <si>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</si>
  <si>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</si>
  <si>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</si>
  <si>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</si>
  <si>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</si>
  <si>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</si>
  <si>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</si>
  <si>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</si>
  <si>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</si>
  <si>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</si>
  <si>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</si>
  <si>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</si>
  <si>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</si>
  <si>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</si>
  <si>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</si>
  <si>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</si>
  <si>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</si>
  <si>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</si>
  <si>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1400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</si>
  <si>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</si>
  <si>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ИТОГО РАСХОДОВ</t>
  </si>
  <si>
    <t>ДЕФИЦИТ БЮДЖЕТА (-), ПРОФИЦИТ БЮДЖЕТА (+)</t>
  </si>
  <si>
    <t>Районный бюджет</t>
  </si>
  <si>
    <t>Бюджет сельских поселений</t>
  </si>
  <si>
    <t>ПРОЧИЕ НЕНАЛОГОВЫЕ ДОХОДЫ</t>
  </si>
  <si>
    <t>2023 год</t>
  </si>
  <si>
    <t>0600</t>
  </si>
  <si>
    <t>ОХРАНА ОКРУЖАЮЩЕЙ СРЕДЫ</t>
  </si>
  <si>
    <t>2024 год</t>
  </si>
  <si>
    <t>ПРОГНОЗ ОСНОВНЫХ ХАРАКТЕРИСТИК КОНСОЛИДИРОВАННОГО БЮДЖЕТА БРЯНСКОГО МУНИЦИПАЛЬНОГО РАЙОНА НА 2023 ГОД И НА ПЛАНОВЫЙ ПЕРИОД 2024 И 2025 ГОДОВ</t>
  </si>
  <si>
    <t>2025 год</t>
  </si>
  <si>
    <t xml:space="preserve">Заместитель главы администрации </t>
  </si>
  <si>
    <t>Брянского района - начальник</t>
  </si>
  <si>
    <t>финансового управления</t>
  </si>
  <si>
    <t>С.Н. Воронцова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</si>
</sst>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Segoe UI"/>
      <family val="2"/>
      <charset val="204"/>
    </font>
    <font>
      <sz val="12"/>
      <name val="Segoe UI"/>
      <family val="2"/>
      <charset val="204"/>
    </font>
    <font>
      <i/>
      <sz val="12"/>
      <name val="Segoe UI"/>
      <family val="2"/>
      <charset val="204"/>
    </font>
    <font>
      <b/>
      <i/>
      <sz val="12"/>
      <name val="Segoe UI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Arial Cyr"/>
    </font>
    <font>
      <sz val="12"/>
      <color rgb="FF000000"/>
      <name val="Segoe UI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6" fillId="0" borderId="2">
      <alignment horizontal="right"/>
    </xf>
    <xf numFmtId="4" fontId="6" fillId="0" borderId="2">
      <alignment horizontal="right"/>
    </xf>
    <xf numFmtId="0" fontId="7" fillId="0" borderId="0"/>
    <xf numFmtId="0" fontId="1" fillId="0" borderId="0"/>
    <xf numFmtId="4" fontId="8" fillId="4" borderId="3">
      <alignment horizontal="right" vertical="top" shrinkToFit="1"/>
    </xf>
    <xf numFmtId="4" fontId="8" fillId="5" borderId="3">
      <alignment horizontal="right" vertical="top" shrinkToFit="1"/>
    </xf>
  </cellStyleXfs>
  <cellXfs count="34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2" fillId="3" borderId="1" xfId="0" quotePrefix="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9" fillId="2" borderId="3" xfId="5" applyNumberFormat="1" applyFont="1" applyFill="1" applyAlignment="1" applyProtection="1">
      <alignment horizontal="center" vertical="center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164" fontId="10" fillId="2" borderId="4" xfId="0" applyNumberFormat="1" applyFont="1" applyFill="1" applyBorder="1" applyAlignment="1">
      <alignment horizontal="center" vertical="center" wrapText="1" shrinkToFit="1"/>
    </xf>
    <xf numFmtId="164" fontId="2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7">
    <cellStyle name="xl36" xfId="5"/>
    <cellStyle name="xl39" xfId="6"/>
    <cellStyle name="xl58" xfId="1"/>
    <cellStyle name="xl96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="70" zoomScaleNormal="85" zoomScaleSheetLayoutView="70" workbookViewId="0">
      <pane ySplit="5" topLeftCell="A6" activePane="bottomLeft" state="frozen"/>
      <selection pane="bottomLeft" activeCell="E38" sqref="E38"/>
    </sheetView>
  </sheetViews>
  <sheetFormatPr defaultRowHeight="17.25" x14ac:dyDescent="0.2"/>
  <cols>
    <col min="1" max="1" width="25.7109375" style="1" customWidth="1"/>
    <col min="2" max="2" width="36.7109375" style="1" customWidth="1"/>
    <col min="3" max="3" width="20.140625" style="18" customWidth="1"/>
    <col min="4" max="4" width="20" style="18" customWidth="1"/>
    <col min="5" max="5" width="21.28515625" style="18" customWidth="1"/>
    <col min="6" max="6" width="19" style="1" customWidth="1"/>
    <col min="7" max="8" width="19" style="1" bestFit="1" customWidth="1"/>
    <col min="9" max="11" width="20.7109375" style="1" bestFit="1" customWidth="1"/>
    <col min="12" max="16384" width="9.140625" style="1"/>
  </cols>
  <sheetData>
    <row r="1" spans="1:11" ht="42" customHeight="1" x14ac:dyDescent="0.2">
      <c r="A1" s="30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4" customHeight="1" x14ac:dyDescent="0.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0.75" customHeight="1" x14ac:dyDescent="0.2">
      <c r="A3" s="32" t="s">
        <v>1</v>
      </c>
      <c r="B3" s="32" t="s">
        <v>2</v>
      </c>
      <c r="C3" s="32" t="s">
        <v>58</v>
      </c>
      <c r="D3" s="32"/>
      <c r="E3" s="32"/>
      <c r="F3" s="33" t="s">
        <v>59</v>
      </c>
      <c r="G3" s="33"/>
      <c r="H3" s="33"/>
      <c r="I3" s="32" t="s">
        <v>3</v>
      </c>
      <c r="J3" s="32"/>
      <c r="K3" s="32"/>
    </row>
    <row r="4" spans="1:11" ht="22.5" customHeight="1" x14ac:dyDescent="0.2">
      <c r="A4" s="32"/>
      <c r="B4" s="32"/>
      <c r="C4" s="2" t="s">
        <v>61</v>
      </c>
      <c r="D4" s="2" t="s">
        <v>64</v>
      </c>
      <c r="E4" s="2" t="s">
        <v>66</v>
      </c>
      <c r="F4" s="2" t="s">
        <v>61</v>
      </c>
      <c r="G4" s="2" t="s">
        <v>64</v>
      </c>
      <c r="H4" s="2" t="s">
        <v>66</v>
      </c>
      <c r="I4" s="2" t="s">
        <v>61</v>
      </c>
      <c r="J4" s="2" t="s">
        <v>64</v>
      </c>
      <c r="K4" s="2" t="s">
        <v>66</v>
      </c>
    </row>
    <row r="5" spans="1:11" ht="22.5" customHeight="1" x14ac:dyDescent="0.2">
      <c r="A5" s="3">
        <v>1</v>
      </c>
      <c r="B5" s="3">
        <v>2</v>
      </c>
      <c r="C5" s="4">
        <v>3</v>
      </c>
      <c r="D5" s="3">
        <v>4</v>
      </c>
      <c r="E5" s="4">
        <v>5</v>
      </c>
      <c r="F5" s="3">
        <v>6</v>
      </c>
      <c r="G5" s="4">
        <v>7</v>
      </c>
      <c r="H5" s="3">
        <v>8</v>
      </c>
      <c r="I5" s="4">
        <v>9</v>
      </c>
      <c r="J5" s="3">
        <v>10</v>
      </c>
      <c r="K5" s="4">
        <v>11</v>
      </c>
    </row>
    <row r="6" spans="1:11" s="7" customFormat="1" ht="41.25" customHeight="1" x14ac:dyDescent="0.2">
      <c r="A6" s="5" t="s">
        <v>4</v>
      </c>
      <c r="B6" s="5" t="s">
        <v>5</v>
      </c>
      <c r="C6" s="6">
        <f t="shared" ref="C6:E6" si="0">SUM(C7:C18)</f>
        <v>537083</v>
      </c>
      <c r="D6" s="6">
        <f t="shared" si="0"/>
        <v>510511</v>
      </c>
      <c r="E6" s="6">
        <f t="shared" si="0"/>
        <v>529501</v>
      </c>
      <c r="F6" s="6">
        <f>SUM(F7:F19)</f>
        <v>163331.29799999998</v>
      </c>
      <c r="G6" s="6">
        <f t="shared" ref="G6:H6" si="1">SUM(G7:G19)</f>
        <v>167142.93799999997</v>
      </c>
      <c r="H6" s="6">
        <f t="shared" si="1"/>
        <v>171221.00700000001</v>
      </c>
      <c r="I6" s="6">
        <f>SUM(I7:I19)</f>
        <v>700414.29799999995</v>
      </c>
      <c r="J6" s="6">
        <f t="shared" ref="J6:K6" si="2">SUM(J7:J19)</f>
        <v>677653.93800000008</v>
      </c>
      <c r="K6" s="6">
        <f t="shared" si="2"/>
        <v>700722.0070000001</v>
      </c>
    </row>
    <row r="7" spans="1:11" ht="45.75" customHeight="1" x14ac:dyDescent="0.2">
      <c r="A7" s="8" t="s">
        <v>6</v>
      </c>
      <c r="B7" s="9" t="s">
        <v>7</v>
      </c>
      <c r="C7" s="10">
        <v>448742</v>
      </c>
      <c r="D7" s="10">
        <v>419833.4</v>
      </c>
      <c r="E7" s="10">
        <v>435825</v>
      </c>
      <c r="F7" s="11">
        <v>27039.395</v>
      </c>
      <c r="G7" s="10">
        <v>29144.775000000001</v>
      </c>
      <c r="H7" s="10">
        <v>31279.571</v>
      </c>
      <c r="I7" s="12">
        <f>C7+F7</f>
        <v>475781.39500000002</v>
      </c>
      <c r="J7" s="12">
        <f>D7+G7</f>
        <v>448978.17500000005</v>
      </c>
      <c r="K7" s="12">
        <f>E7+H7</f>
        <v>467104.571</v>
      </c>
    </row>
    <row r="8" spans="1:11" ht="84.75" customHeight="1" x14ac:dyDescent="0.2">
      <c r="A8" s="8" t="s">
        <v>8</v>
      </c>
      <c r="B8" s="9" t="s">
        <v>9</v>
      </c>
      <c r="C8" s="10">
        <v>25582</v>
      </c>
      <c r="D8" s="10">
        <v>26200</v>
      </c>
      <c r="E8" s="10">
        <v>27409</v>
      </c>
      <c r="F8" s="11">
        <v>0</v>
      </c>
      <c r="G8" s="10">
        <v>0</v>
      </c>
      <c r="H8" s="10">
        <v>0</v>
      </c>
      <c r="I8" s="12">
        <f t="shared" ref="I8:I19" si="3">C8+F8</f>
        <v>25582</v>
      </c>
      <c r="J8" s="12">
        <f t="shared" ref="J8:J19" si="4">D8+G8</f>
        <v>26200</v>
      </c>
      <c r="K8" s="12">
        <f t="shared" ref="K8:K19" si="5">E8+H8</f>
        <v>27409</v>
      </c>
    </row>
    <row r="9" spans="1:11" s="13" customFormat="1" ht="39" customHeight="1" x14ac:dyDescent="0.2">
      <c r="A9" s="8" t="s">
        <v>10</v>
      </c>
      <c r="B9" s="9" t="s">
        <v>11</v>
      </c>
      <c r="C9" s="10">
        <v>27794</v>
      </c>
      <c r="D9" s="10">
        <v>29312</v>
      </c>
      <c r="E9" s="10">
        <v>30934</v>
      </c>
      <c r="F9" s="11">
        <v>5805.32</v>
      </c>
      <c r="G9" s="10">
        <v>6211.69</v>
      </c>
      <c r="H9" s="10">
        <v>6652.73</v>
      </c>
      <c r="I9" s="12">
        <f t="shared" si="3"/>
        <v>33599.32</v>
      </c>
      <c r="J9" s="12">
        <f t="shared" si="4"/>
        <v>35523.69</v>
      </c>
      <c r="K9" s="12">
        <f t="shared" si="5"/>
        <v>37586.729999999996</v>
      </c>
    </row>
    <row r="10" spans="1:11" ht="33.75" customHeight="1" x14ac:dyDescent="0.2">
      <c r="A10" s="8" t="s">
        <v>12</v>
      </c>
      <c r="B10" s="9" t="s">
        <v>13</v>
      </c>
      <c r="C10" s="10">
        <v>0</v>
      </c>
      <c r="D10" s="10">
        <v>0</v>
      </c>
      <c r="E10" s="10">
        <v>0</v>
      </c>
      <c r="F10" s="11">
        <v>120330.117</v>
      </c>
      <c r="G10" s="10">
        <v>121665.5</v>
      </c>
      <c r="H10" s="10">
        <v>123516.685</v>
      </c>
      <c r="I10" s="12">
        <f t="shared" si="3"/>
        <v>120330.117</v>
      </c>
      <c r="J10" s="12">
        <f t="shared" si="4"/>
        <v>121665.5</v>
      </c>
      <c r="K10" s="12">
        <f t="shared" si="5"/>
        <v>123516.685</v>
      </c>
    </row>
    <row r="11" spans="1:11" ht="66.75" customHeight="1" x14ac:dyDescent="0.2">
      <c r="A11" s="8" t="s">
        <v>14</v>
      </c>
      <c r="B11" s="9" t="s">
        <v>15</v>
      </c>
      <c r="C11" s="10">
        <v>0</v>
      </c>
      <c r="D11" s="10">
        <v>0</v>
      </c>
      <c r="E11" s="10">
        <v>0</v>
      </c>
      <c r="F11" s="20">
        <v>0</v>
      </c>
      <c r="G11" s="10">
        <v>0</v>
      </c>
      <c r="H11" s="10">
        <v>0</v>
      </c>
      <c r="I11" s="12">
        <f t="shared" si="3"/>
        <v>0</v>
      </c>
      <c r="J11" s="12">
        <f t="shared" si="4"/>
        <v>0</v>
      </c>
      <c r="K11" s="12">
        <f t="shared" si="5"/>
        <v>0</v>
      </c>
    </row>
    <row r="12" spans="1:11" ht="33" customHeight="1" x14ac:dyDescent="0.2">
      <c r="A12" s="8" t="s">
        <v>16</v>
      </c>
      <c r="B12" s="9" t="s">
        <v>17</v>
      </c>
      <c r="C12" s="10">
        <v>1500</v>
      </c>
      <c r="D12" s="10">
        <v>1600</v>
      </c>
      <c r="E12" s="10">
        <v>1700</v>
      </c>
      <c r="F12" s="11">
        <v>18.8</v>
      </c>
      <c r="G12" s="10">
        <v>18.8</v>
      </c>
      <c r="H12" s="10">
        <v>18.8</v>
      </c>
      <c r="I12" s="12">
        <f t="shared" si="3"/>
        <v>1518.8</v>
      </c>
      <c r="J12" s="12">
        <f t="shared" si="4"/>
        <v>1618.8</v>
      </c>
      <c r="K12" s="12">
        <f t="shared" si="5"/>
        <v>1718.8</v>
      </c>
    </row>
    <row r="13" spans="1:11" ht="102.75" customHeight="1" x14ac:dyDescent="0.2">
      <c r="A13" s="8" t="s">
        <v>18</v>
      </c>
      <c r="B13" s="9" t="s">
        <v>19</v>
      </c>
      <c r="C13" s="10">
        <v>27758</v>
      </c>
      <c r="D13" s="10">
        <v>27758.6</v>
      </c>
      <c r="E13" s="10">
        <v>27726</v>
      </c>
      <c r="F13" s="11">
        <v>9383.5439999999999</v>
      </c>
      <c r="G13" s="10">
        <v>9396.2510000000002</v>
      </c>
      <c r="H13" s="10">
        <v>9451.42</v>
      </c>
      <c r="I13" s="12">
        <f t="shared" si="3"/>
        <v>37141.544000000002</v>
      </c>
      <c r="J13" s="12">
        <f t="shared" si="4"/>
        <v>37154.850999999995</v>
      </c>
      <c r="K13" s="12">
        <f t="shared" si="5"/>
        <v>37177.42</v>
      </c>
    </row>
    <row r="14" spans="1:11" ht="45" customHeight="1" x14ac:dyDescent="0.2">
      <c r="A14" s="8" t="s">
        <v>20</v>
      </c>
      <c r="B14" s="9" t="s">
        <v>21</v>
      </c>
      <c r="C14" s="10">
        <v>674</v>
      </c>
      <c r="D14" s="10">
        <v>674</v>
      </c>
      <c r="E14" s="10">
        <v>674</v>
      </c>
      <c r="F14" s="11">
        <v>0</v>
      </c>
      <c r="G14" s="10">
        <v>0</v>
      </c>
      <c r="H14" s="10">
        <v>0</v>
      </c>
      <c r="I14" s="12">
        <f t="shared" si="3"/>
        <v>674</v>
      </c>
      <c r="J14" s="12">
        <f t="shared" si="4"/>
        <v>674</v>
      </c>
      <c r="K14" s="12">
        <f t="shared" si="5"/>
        <v>674</v>
      </c>
    </row>
    <row r="15" spans="1:11" s="13" customFormat="1" ht="81" customHeight="1" x14ac:dyDescent="0.2">
      <c r="A15" s="8" t="s">
        <v>22</v>
      </c>
      <c r="B15" s="9" t="s">
        <v>23</v>
      </c>
      <c r="C15" s="10">
        <v>33</v>
      </c>
      <c r="D15" s="10">
        <v>33</v>
      </c>
      <c r="E15" s="10">
        <v>33</v>
      </c>
      <c r="F15" s="11">
        <v>295.80099999999999</v>
      </c>
      <c r="G15" s="10">
        <v>297.601</v>
      </c>
      <c r="H15" s="12">
        <v>299.80099999999999</v>
      </c>
      <c r="I15" s="12">
        <f t="shared" si="3"/>
        <v>328.80099999999999</v>
      </c>
      <c r="J15" s="12">
        <f t="shared" si="4"/>
        <v>330.601</v>
      </c>
      <c r="K15" s="12">
        <f t="shared" si="5"/>
        <v>332.80099999999999</v>
      </c>
    </row>
    <row r="16" spans="1:11" s="13" customFormat="1" ht="60.75" customHeight="1" x14ac:dyDescent="0.2">
      <c r="A16" s="8" t="s">
        <v>24</v>
      </c>
      <c r="B16" s="9" t="s">
        <v>25</v>
      </c>
      <c r="C16" s="10">
        <v>3000</v>
      </c>
      <c r="D16" s="10">
        <v>3000</v>
      </c>
      <c r="E16" s="10">
        <v>3000</v>
      </c>
      <c r="F16" s="11">
        <v>456.32100000000003</v>
      </c>
      <c r="G16" s="10">
        <v>406.32100000000003</v>
      </c>
      <c r="H16" s="10">
        <v>0</v>
      </c>
      <c r="I16" s="12">
        <f t="shared" si="3"/>
        <v>3456.3209999999999</v>
      </c>
      <c r="J16" s="12">
        <f t="shared" si="4"/>
        <v>3406.3209999999999</v>
      </c>
      <c r="K16" s="12">
        <f t="shared" si="5"/>
        <v>3000</v>
      </c>
    </row>
    <row r="17" spans="1:11" ht="42" customHeight="1" x14ac:dyDescent="0.2">
      <c r="A17" s="8" t="s">
        <v>26</v>
      </c>
      <c r="B17" s="9" t="s">
        <v>27</v>
      </c>
      <c r="C17" s="10"/>
      <c r="D17" s="10"/>
      <c r="E17" s="10"/>
      <c r="F17" s="11"/>
      <c r="G17" s="10"/>
      <c r="H17" s="10"/>
      <c r="I17" s="12">
        <f t="shared" si="3"/>
        <v>0</v>
      </c>
      <c r="J17" s="12">
        <f t="shared" si="4"/>
        <v>0</v>
      </c>
      <c r="K17" s="12">
        <f t="shared" si="5"/>
        <v>0</v>
      </c>
    </row>
    <row r="18" spans="1:11" ht="41.25" customHeight="1" x14ac:dyDescent="0.2">
      <c r="A18" s="8" t="s">
        <v>28</v>
      </c>
      <c r="B18" s="9" t="s">
        <v>29</v>
      </c>
      <c r="C18" s="10">
        <v>2000</v>
      </c>
      <c r="D18" s="10">
        <v>2100</v>
      </c>
      <c r="E18" s="10">
        <v>2200</v>
      </c>
      <c r="F18" s="11">
        <v>2</v>
      </c>
      <c r="G18" s="10">
        <v>2</v>
      </c>
      <c r="H18" s="10">
        <v>2</v>
      </c>
      <c r="I18" s="12">
        <f t="shared" si="3"/>
        <v>2002</v>
      </c>
      <c r="J18" s="12">
        <f t="shared" si="4"/>
        <v>2102</v>
      </c>
      <c r="K18" s="12">
        <f t="shared" si="5"/>
        <v>2202</v>
      </c>
    </row>
    <row r="19" spans="1:11" ht="41.25" customHeight="1" x14ac:dyDescent="0.2">
      <c r="A19" s="8"/>
      <c r="B19" s="9" t="s">
        <v>60</v>
      </c>
      <c r="C19" s="10"/>
      <c r="D19" s="10"/>
      <c r="E19" s="10"/>
      <c r="F19" s="11"/>
      <c r="G19" s="10"/>
      <c r="H19" s="10"/>
      <c r="I19" s="12">
        <f t="shared" si="3"/>
        <v>0</v>
      </c>
      <c r="J19" s="12">
        <f t="shared" si="4"/>
        <v>0</v>
      </c>
      <c r="K19" s="12">
        <f t="shared" si="5"/>
        <v>0</v>
      </c>
    </row>
    <row r="20" spans="1:11" s="13" customFormat="1" ht="50.25" customHeight="1" x14ac:dyDescent="0.2">
      <c r="A20" s="14" t="s">
        <v>30</v>
      </c>
      <c r="B20" s="5" t="s">
        <v>31</v>
      </c>
      <c r="C20" s="25">
        <v>1294297.9971799999</v>
      </c>
      <c r="D20" s="25">
        <v>1032000.1247</v>
      </c>
      <c r="E20" s="25">
        <v>1184154.6812400001</v>
      </c>
      <c r="F20" s="25">
        <v>63575.35802</v>
      </c>
      <c r="G20" s="25">
        <v>34774.667399999998</v>
      </c>
      <c r="H20" s="25">
        <v>33119.815889999998</v>
      </c>
      <c r="I20" s="6">
        <f>C20+F20-97789.88736</f>
        <v>1260083.4678399998</v>
      </c>
      <c r="J20" s="6">
        <f>D20+G20-68985.50368</f>
        <v>997789.28842</v>
      </c>
      <c r="K20" s="6">
        <f>E20+H20-70367.58264</f>
        <v>1146906.9144900001</v>
      </c>
    </row>
    <row r="21" spans="1:11" s="13" customFormat="1" ht="32.25" customHeight="1" x14ac:dyDescent="0.2">
      <c r="A21" s="28" t="s">
        <v>32</v>
      </c>
      <c r="B21" s="28"/>
      <c r="C21" s="21">
        <f>C6+C20</f>
        <v>1831380.9971799999</v>
      </c>
      <c r="D21" s="21">
        <f t="shared" ref="D21:H21" si="6">D6+D20</f>
        <v>1542511.1247</v>
      </c>
      <c r="E21" s="21">
        <f t="shared" si="6"/>
        <v>1713655.6812400001</v>
      </c>
      <c r="F21" s="21">
        <f t="shared" si="6"/>
        <v>226906.65601999999</v>
      </c>
      <c r="G21" s="21">
        <f t="shared" si="6"/>
        <v>201917.60539999997</v>
      </c>
      <c r="H21" s="21">
        <f t="shared" si="6"/>
        <v>204340.82289000001</v>
      </c>
      <c r="I21" s="21">
        <f>I6+I20</f>
        <v>1960497.7658399998</v>
      </c>
      <c r="J21" s="21">
        <f t="shared" ref="J21" si="7">J6+J20</f>
        <v>1675443.2264200002</v>
      </c>
      <c r="K21" s="21">
        <f t="shared" ref="K21" si="8">K6+K20</f>
        <v>1847628.9214900001</v>
      </c>
    </row>
    <row r="22" spans="1:11" s="13" customFormat="1" ht="36.75" customHeight="1" x14ac:dyDescent="0.2">
      <c r="A22" s="29" t="s">
        <v>33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s="7" customFormat="1" ht="36" customHeight="1" x14ac:dyDescent="0.2">
      <c r="A23" s="15" t="s">
        <v>34</v>
      </c>
      <c r="B23" s="16" t="s">
        <v>35</v>
      </c>
      <c r="C23" s="10">
        <v>154342.277</v>
      </c>
      <c r="D23" s="10">
        <v>150342.549</v>
      </c>
      <c r="E23" s="10">
        <v>164629.951</v>
      </c>
      <c r="F23" s="10">
        <v>75545.920440319984</v>
      </c>
      <c r="G23" s="10">
        <v>78554.921419999984</v>
      </c>
      <c r="H23" s="10">
        <v>83070.83937999999</v>
      </c>
      <c r="I23" s="10">
        <f>C23+F23-567.963</f>
        <v>229320.23444032</v>
      </c>
      <c r="J23" s="10">
        <f>D23+G23-567.963</f>
        <v>228329.50741999998</v>
      </c>
      <c r="K23" s="10">
        <f>E23+H23-567.963</f>
        <v>247132.82738</v>
      </c>
    </row>
    <row r="24" spans="1:11" s="13" customFormat="1" ht="29.25" customHeight="1" x14ac:dyDescent="0.2">
      <c r="A24" s="15" t="s">
        <v>36</v>
      </c>
      <c r="B24" s="16" t="s">
        <v>37</v>
      </c>
      <c r="C24" s="10">
        <v>4195.6369999999997</v>
      </c>
      <c r="D24" s="10">
        <v>4384.67</v>
      </c>
      <c r="E24" s="10">
        <v>4539.2420000000002</v>
      </c>
      <c r="F24" s="10">
        <v>4195.6369999999997</v>
      </c>
      <c r="G24" s="10">
        <v>4384.67</v>
      </c>
      <c r="H24" s="10">
        <v>4539.2420000000002</v>
      </c>
      <c r="I24" s="10">
        <f>C24</f>
        <v>4195.6369999999997</v>
      </c>
      <c r="J24" s="10">
        <f t="shared" ref="J24:K24" si="9">D24</f>
        <v>4384.67</v>
      </c>
      <c r="K24" s="10">
        <f t="shared" si="9"/>
        <v>4539.2420000000002</v>
      </c>
    </row>
    <row r="25" spans="1:11" ht="71.25" customHeight="1" x14ac:dyDescent="0.2">
      <c r="A25" s="15" t="s">
        <v>38</v>
      </c>
      <c r="B25" s="16" t="s">
        <v>39</v>
      </c>
      <c r="C25" s="10">
        <v>8999.0149999999994</v>
      </c>
      <c r="D25" s="10">
        <v>8999.0149999999994</v>
      </c>
      <c r="E25" s="10">
        <v>8999.0149999999994</v>
      </c>
      <c r="F25" s="10">
        <v>1202.0350000000001</v>
      </c>
      <c r="G25" s="10">
        <v>1234.4680000000001</v>
      </c>
      <c r="H25" s="10">
        <v>1238.855</v>
      </c>
      <c r="I25" s="10">
        <f>C25+F25</f>
        <v>10201.049999999999</v>
      </c>
      <c r="J25" s="10">
        <f t="shared" ref="J25:K25" si="10">D25+G25</f>
        <v>10233.483</v>
      </c>
      <c r="K25" s="10">
        <f t="shared" si="10"/>
        <v>10237.869999999999</v>
      </c>
    </row>
    <row r="26" spans="1:11" s="13" customFormat="1" ht="35.25" customHeight="1" x14ac:dyDescent="0.2">
      <c r="A26" s="15" t="s">
        <v>40</v>
      </c>
      <c r="B26" s="16" t="s">
        <v>41</v>
      </c>
      <c r="C26" s="10">
        <v>164098.255</v>
      </c>
      <c r="D26" s="10">
        <v>48844.733</v>
      </c>
      <c r="E26" s="10">
        <v>205934.65400000001</v>
      </c>
      <c r="F26" s="22">
        <v>45594.321889999999</v>
      </c>
      <c r="G26" s="22">
        <v>16231.413819999998</v>
      </c>
      <c r="H26" s="22">
        <v>17548.625780000002</v>
      </c>
      <c r="I26" s="10">
        <f>C26+F26-42592.5595</f>
        <v>167100.01738999999</v>
      </c>
      <c r="J26" s="10">
        <f>D26+G26-13599.14282</f>
        <v>51477.003999999994</v>
      </c>
      <c r="K26" s="10">
        <f>E26+H26-14826.64978</f>
        <v>208656.63</v>
      </c>
    </row>
    <row r="27" spans="1:11" s="17" customFormat="1" ht="45.75" customHeight="1" x14ac:dyDescent="0.2">
      <c r="A27" s="15" t="s">
        <v>42</v>
      </c>
      <c r="B27" s="16" t="s">
        <v>43</v>
      </c>
      <c r="C27" s="10">
        <v>97082.804000000004</v>
      </c>
      <c r="D27" s="10">
        <v>18604.398000000001</v>
      </c>
      <c r="E27" s="10">
        <v>17098.616000000002</v>
      </c>
      <c r="F27" s="10">
        <v>59657.961361000001</v>
      </c>
      <c r="G27" s="10">
        <v>60697.732673999999</v>
      </c>
      <c r="H27" s="10">
        <v>57161.657357360004</v>
      </c>
      <c r="I27" s="10">
        <f>C27+F27-7293.92411</f>
        <v>149446.84125100001</v>
      </c>
      <c r="J27" s="10">
        <f>D27+G27-7293.92411</f>
        <v>72008.206563999993</v>
      </c>
      <c r="K27" s="10">
        <f>E27+H27-7293.92411</f>
        <v>66966.34924736002</v>
      </c>
    </row>
    <row r="28" spans="1:11" s="17" customFormat="1" ht="34.5" customHeight="1" x14ac:dyDescent="0.2">
      <c r="A28" s="15" t="s">
        <v>62</v>
      </c>
      <c r="B28" s="16" t="s">
        <v>63</v>
      </c>
      <c r="C28" s="10">
        <v>1224</v>
      </c>
      <c r="D28" s="10">
        <v>1244</v>
      </c>
      <c r="E28" s="10">
        <v>1264</v>
      </c>
      <c r="F28" s="10">
        <v>0</v>
      </c>
      <c r="G28" s="10">
        <v>0</v>
      </c>
      <c r="H28" s="10">
        <v>0</v>
      </c>
      <c r="I28" s="10">
        <f>C28</f>
        <v>1224</v>
      </c>
      <c r="J28" s="10">
        <f t="shared" ref="J28:K29" si="11">D28</f>
        <v>1244</v>
      </c>
      <c r="K28" s="10">
        <f t="shared" si="11"/>
        <v>1264</v>
      </c>
    </row>
    <row r="29" spans="1:11" ht="35.25" customHeight="1" x14ac:dyDescent="0.2">
      <c r="A29" s="15" t="s">
        <v>44</v>
      </c>
      <c r="B29" s="16" t="s">
        <v>45</v>
      </c>
      <c r="C29" s="10">
        <v>1233820.128</v>
      </c>
      <c r="D29" s="10">
        <v>1143061.2420000001</v>
      </c>
      <c r="E29" s="10">
        <v>1133981.3219999999</v>
      </c>
      <c r="F29" s="10">
        <v>0</v>
      </c>
      <c r="G29" s="10">
        <v>0</v>
      </c>
      <c r="H29" s="10">
        <v>0</v>
      </c>
      <c r="I29" s="10">
        <f>C29</f>
        <v>1233820.128</v>
      </c>
      <c r="J29" s="10">
        <f t="shared" si="11"/>
        <v>1143061.2420000001</v>
      </c>
      <c r="K29" s="10">
        <f t="shared" si="11"/>
        <v>1133981.3219999999</v>
      </c>
    </row>
    <row r="30" spans="1:11" ht="36" customHeight="1" x14ac:dyDescent="0.2">
      <c r="A30" s="15" t="s">
        <v>46</v>
      </c>
      <c r="B30" s="16" t="s">
        <v>47</v>
      </c>
      <c r="C30" s="10">
        <v>90143.178</v>
      </c>
      <c r="D30" s="10">
        <v>91951.244000000006</v>
      </c>
      <c r="E30" s="10">
        <v>84319.331999999995</v>
      </c>
      <c r="F30" s="10">
        <v>37452.98388</v>
      </c>
      <c r="G30" s="10">
        <v>37473.423880000002</v>
      </c>
      <c r="H30" s="10">
        <v>37495.423880000002</v>
      </c>
      <c r="I30" s="10">
        <f>C30+F30-36689.80375</f>
        <v>90906.358130000008</v>
      </c>
      <c r="J30" s="10">
        <f>D30+G30-36689.80375</f>
        <v>92734.864130000002</v>
      </c>
      <c r="K30" s="10">
        <f>E30+H30-36689.80375</f>
        <v>85124.952129999991</v>
      </c>
    </row>
    <row r="31" spans="1:11" ht="24" customHeight="1" x14ac:dyDescent="0.2">
      <c r="A31" s="15" t="s">
        <v>48</v>
      </c>
      <c r="B31" s="16" t="s">
        <v>49</v>
      </c>
      <c r="C31" s="10">
        <v>34914.400000000001</v>
      </c>
      <c r="D31" s="10">
        <v>34740.9</v>
      </c>
      <c r="E31" s="10">
        <v>34199.9</v>
      </c>
      <c r="F31" s="23">
        <v>2276.91345</v>
      </c>
      <c r="G31" s="23">
        <v>2289.6566100000005</v>
      </c>
      <c r="H31" s="24">
        <v>2294.2074900000002</v>
      </c>
      <c r="I31" s="10">
        <f>C31+F31</f>
        <v>37191.313450000001</v>
      </c>
      <c r="J31" s="10">
        <f t="shared" ref="J31:K31" si="12">D31+G31</f>
        <v>37030.55661</v>
      </c>
      <c r="K31" s="10">
        <f t="shared" si="12"/>
        <v>36494.107490000002</v>
      </c>
    </row>
    <row r="32" spans="1:11" ht="36" customHeight="1" x14ac:dyDescent="0.2">
      <c r="A32" s="15" t="s">
        <v>50</v>
      </c>
      <c r="B32" s="16" t="s">
        <v>51</v>
      </c>
      <c r="C32" s="10">
        <v>31056.300999999999</v>
      </c>
      <c r="D32" s="10">
        <v>28833.370999999999</v>
      </c>
      <c r="E32" s="10">
        <v>28852.971000000001</v>
      </c>
      <c r="F32" s="10">
        <v>980.88300000000004</v>
      </c>
      <c r="G32" s="10">
        <v>1051.319</v>
      </c>
      <c r="H32" s="10">
        <v>991.97199999999998</v>
      </c>
      <c r="I32" s="10">
        <f>C32+F32</f>
        <v>32037.184000000001</v>
      </c>
      <c r="J32" s="10">
        <f t="shared" ref="J32:K32" si="13">D32+G32</f>
        <v>29884.69</v>
      </c>
      <c r="K32" s="10">
        <f t="shared" si="13"/>
        <v>29844.943000000003</v>
      </c>
    </row>
    <row r="33" spans="1:11" ht="54.75" customHeight="1" x14ac:dyDescent="0.2">
      <c r="A33" s="15" t="s">
        <v>52</v>
      </c>
      <c r="B33" s="16" t="s">
        <v>53</v>
      </c>
      <c r="C33" s="10">
        <v>55</v>
      </c>
      <c r="D33" s="10">
        <v>55</v>
      </c>
      <c r="E33" s="10">
        <v>53.341999999999999</v>
      </c>
      <c r="F33" s="10">
        <v>0</v>
      </c>
      <c r="G33" s="10">
        <v>0</v>
      </c>
      <c r="H33" s="10">
        <v>0</v>
      </c>
      <c r="I33" s="10">
        <f>C33+F33</f>
        <v>55</v>
      </c>
      <c r="J33" s="10">
        <f t="shared" ref="J33:K33" si="14">D33+G33</f>
        <v>55</v>
      </c>
      <c r="K33" s="10">
        <f t="shared" si="14"/>
        <v>53.341999999999999</v>
      </c>
    </row>
    <row r="34" spans="1:11" ht="112.5" customHeight="1" x14ac:dyDescent="0.2">
      <c r="A34" s="15" t="s">
        <v>54</v>
      </c>
      <c r="B34" s="16" t="s">
        <v>55</v>
      </c>
      <c r="C34" s="10">
        <v>11450</v>
      </c>
      <c r="D34" s="10">
        <v>11450</v>
      </c>
      <c r="E34" s="10">
        <v>11450</v>
      </c>
      <c r="F34" s="10">
        <v>0</v>
      </c>
      <c r="G34" s="10">
        <v>0</v>
      </c>
      <c r="H34" s="10">
        <v>0</v>
      </c>
      <c r="I34" s="10">
        <f>C34-6450</f>
        <v>5000</v>
      </c>
      <c r="J34" s="10">
        <f>D34-6450</f>
        <v>5000</v>
      </c>
      <c r="K34" s="10">
        <f>E34-6450</f>
        <v>5000</v>
      </c>
    </row>
    <row r="35" spans="1:11" s="7" customFormat="1" ht="39.75" customHeight="1" x14ac:dyDescent="0.2">
      <c r="A35" s="28" t="s">
        <v>56</v>
      </c>
      <c r="B35" s="28"/>
      <c r="C35" s="6">
        <f>SUM(C23:C34)</f>
        <v>1831380.9949999999</v>
      </c>
      <c r="D35" s="6">
        <f t="shared" ref="D35:K35" si="15">SUM(D23:D34)</f>
        <v>1542511.122</v>
      </c>
      <c r="E35" s="6">
        <f t="shared" si="15"/>
        <v>1695322.3449999995</v>
      </c>
      <c r="F35" s="6">
        <f>SUM(F23:F34)</f>
        <v>226906.65602132</v>
      </c>
      <c r="G35" s="6">
        <f t="shared" si="15"/>
        <v>201917.605404</v>
      </c>
      <c r="H35" s="6">
        <f t="shared" si="15"/>
        <v>204340.82288736</v>
      </c>
      <c r="I35" s="6">
        <f t="shared" si="15"/>
        <v>1960497.7636613201</v>
      </c>
      <c r="J35" s="6">
        <f t="shared" si="15"/>
        <v>1675443.2237239999</v>
      </c>
      <c r="K35" s="6">
        <f t="shared" si="15"/>
        <v>1829295.5852473602</v>
      </c>
    </row>
    <row r="36" spans="1:11" s="7" customFormat="1" ht="40.5" customHeight="1" x14ac:dyDescent="0.2">
      <c r="A36" s="28" t="s">
        <v>57</v>
      </c>
      <c r="B36" s="28"/>
      <c r="C36" s="6">
        <f t="shared" ref="C36:K36" si="16">C21-C35</f>
        <v>2.1800000686198473E-3</v>
      </c>
      <c r="D36" s="6">
        <f>D21-D35</f>
        <v>2.7000000700354576E-3</v>
      </c>
      <c r="E36" s="6">
        <f t="shared" si="16"/>
        <v>18333.336240000557</v>
      </c>
      <c r="F36" s="6">
        <f t="shared" si="16"/>
        <v>-1.3200042303651571E-6</v>
      </c>
      <c r="G36" s="6">
        <f t="shared" si="16"/>
        <v>-4.0000304579734802E-6</v>
      </c>
      <c r="H36" s="6">
        <f t="shared" si="16"/>
        <v>2.6400084607303143E-6</v>
      </c>
      <c r="I36" s="6">
        <f t="shared" si="16"/>
        <v>2.1786796860396862E-3</v>
      </c>
      <c r="J36" s="6">
        <f>J21-J35</f>
        <v>2.6960002724081278E-3</v>
      </c>
      <c r="K36" s="6">
        <f t="shared" si="16"/>
        <v>18333.336242639925</v>
      </c>
    </row>
    <row r="37" spans="1:11" x14ac:dyDescent="0.2">
      <c r="I37" s="19"/>
    </row>
    <row r="38" spans="1:11" ht="24" customHeight="1" x14ac:dyDescent="0.2">
      <c r="A38" s="27" t="s">
        <v>67</v>
      </c>
      <c r="B38" s="27"/>
    </row>
    <row r="39" spans="1:11" ht="14.25" customHeight="1" x14ac:dyDescent="0.2">
      <c r="A39" s="27" t="s">
        <v>68</v>
      </c>
      <c r="B39" s="27"/>
      <c r="I39" s="26"/>
      <c r="J39" s="26"/>
      <c r="K39" s="26"/>
    </row>
    <row r="40" spans="1:11" ht="19.5" customHeight="1" x14ac:dyDescent="0.2">
      <c r="A40" s="27" t="s">
        <v>69</v>
      </c>
      <c r="B40" s="27"/>
      <c r="I40" s="26"/>
      <c r="J40" s="26" t="s">
        <v>70</v>
      </c>
      <c r="K40" s="26"/>
    </row>
    <row r="41" spans="1:11" x14ac:dyDescent="0.2">
      <c r="I41" s="26"/>
      <c r="J41" s="26"/>
      <c r="K41" s="26"/>
    </row>
  </sheetData>
  <autoFilter ref="A5:K5"/>
  <mergeCells count="14">
    <mergeCell ref="A1:K1"/>
    <mergeCell ref="A2:K2"/>
    <mergeCell ref="A3:A4"/>
    <mergeCell ref="B3:B4"/>
    <mergeCell ref="C3:E3"/>
    <mergeCell ref="F3:H3"/>
    <mergeCell ref="I3:K3"/>
    <mergeCell ref="A38:B38"/>
    <mergeCell ref="A39:B39"/>
    <mergeCell ref="A40:B40"/>
    <mergeCell ref="A21:B21"/>
    <mergeCell ref="A22:K22"/>
    <mergeCell ref="A35:B35"/>
    <mergeCell ref="A36:B36"/>
  </mergeCells>
  <pageMargins left="0.27559055118110237" right="0.15748031496062992" top="0.23622047244094491" bottom="0.35433070866141736" header="0.27559055118110237" footer="0.15748031496062992"/>
  <pageSetup paperSize="9" scale="5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Никита</cp:lastModifiedBy>
  <cp:lastPrinted>2022-11-14T09:43:10Z</cp:lastPrinted>
  <dcterms:created xsi:type="dcterms:W3CDTF">2019-10-24T08:59:52Z</dcterms:created>
  <dcterms:modified xsi:type="dcterms:W3CDTF">2022-12-11T11:36:19Z</dcterms:modified>
</cp:coreProperties>
</file>