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45" windowWidth="15765" windowHeight="12495"/>
  </bookViews>
  <sheets>
    <sheet name="приложение" sheetId="5" r:id="rId1"/>
  </sheets>
  <definedNames>
    <definedName name="_xlnm._FilterDatabase" localSheetId="0" hidden="1">приложение!$A$4:$F$62</definedName>
    <definedName name="_xlnm.Print_Titles" localSheetId="0">приложение!$4:$4</definedName>
    <definedName name="_xlnm.Print_Area" localSheetId="0">приложение!$A$1:$H$63</definedName>
  </definedNames>
  <calcPr calcId="145621"/>
</workbook>
</file>

<file path=xl/calcChain.xml><?xml version="1.0" encoding="utf-8"?>
<calcChain xmlns="http://schemas.openxmlformats.org/spreadsheetml/2006/main">
  <c r="D55" i="5" l="1"/>
  <c r="E55" i="5"/>
  <c r="C55" i="5"/>
  <c r="E22" i="5" l="1"/>
  <c r="F24" i="5"/>
  <c r="G24" i="5"/>
  <c r="F21" i="5"/>
  <c r="D52" i="5" l="1"/>
  <c r="D51" i="5" s="1"/>
  <c r="D50" i="5" s="1"/>
  <c r="E52" i="5"/>
  <c r="E51" i="5" s="1"/>
  <c r="C52" i="5"/>
  <c r="C51" i="5" s="1"/>
  <c r="G49" i="5"/>
  <c r="D47" i="5"/>
  <c r="D46" i="5" s="1"/>
  <c r="D45" i="5" s="1"/>
  <c r="D43" i="5"/>
  <c r="D30" i="5"/>
  <c r="E30" i="5"/>
  <c r="C30" i="5"/>
  <c r="D28" i="5"/>
  <c r="E28" i="5"/>
  <c r="D25" i="5"/>
  <c r="E25" i="5"/>
  <c r="D22" i="5"/>
  <c r="D7" i="5"/>
  <c r="E7" i="5"/>
  <c r="C7" i="5"/>
  <c r="G12" i="5"/>
  <c r="F12" i="5"/>
  <c r="F52" i="5" l="1"/>
  <c r="G52" i="5"/>
  <c r="E50" i="5"/>
  <c r="F50" i="5" s="1"/>
  <c r="F51" i="5"/>
  <c r="C50" i="5"/>
  <c r="G51" i="5"/>
  <c r="D27" i="5"/>
  <c r="E27" i="5"/>
  <c r="F30" i="5"/>
  <c r="G30" i="5"/>
  <c r="G50" i="5" l="1"/>
  <c r="G34" i="5" l="1"/>
  <c r="F34" i="5"/>
  <c r="F35" i="5"/>
  <c r="G48" i="5"/>
  <c r="F48" i="5"/>
  <c r="F49" i="5"/>
  <c r="E47" i="5"/>
  <c r="E46" i="5" s="1"/>
  <c r="C47" i="5"/>
  <c r="C46" i="5" s="1"/>
  <c r="C45" i="5" s="1"/>
  <c r="F43" i="5"/>
  <c r="G41" i="5"/>
  <c r="G42" i="5"/>
  <c r="G44" i="5"/>
  <c r="E40" i="5"/>
  <c r="D39" i="5"/>
  <c r="E39" i="5"/>
  <c r="D40" i="5"/>
  <c r="C43" i="5"/>
  <c r="G43" i="5" s="1"/>
  <c r="C40" i="5"/>
  <c r="C39" i="5"/>
  <c r="G35" i="5"/>
  <c r="G36" i="5"/>
  <c r="G37" i="5"/>
  <c r="G38" i="5"/>
  <c r="F36" i="5"/>
  <c r="F37" i="5"/>
  <c r="F38" i="5"/>
  <c r="D33" i="5"/>
  <c r="E33" i="5"/>
  <c r="C33" i="5"/>
  <c r="G29" i="5"/>
  <c r="G31" i="5"/>
  <c r="F29" i="5"/>
  <c r="F31" i="5"/>
  <c r="F28" i="5"/>
  <c r="C28" i="5"/>
  <c r="C27" i="5" s="1"/>
  <c r="E19" i="5"/>
  <c r="E18" i="5" s="1"/>
  <c r="D19" i="5"/>
  <c r="D18" i="5" s="1"/>
  <c r="F22" i="5"/>
  <c r="F23" i="5"/>
  <c r="F25" i="5"/>
  <c r="F26" i="5"/>
  <c r="G20" i="5"/>
  <c r="G21" i="5"/>
  <c r="G23" i="5"/>
  <c r="G26" i="5"/>
  <c r="F20" i="5"/>
  <c r="C25" i="5"/>
  <c r="C22" i="5"/>
  <c r="G22" i="5" s="1"/>
  <c r="C19" i="5"/>
  <c r="D13" i="5"/>
  <c r="E13" i="5"/>
  <c r="F17" i="5"/>
  <c r="G17" i="5"/>
  <c r="F16" i="5"/>
  <c r="G16" i="5"/>
  <c r="F15" i="5"/>
  <c r="G15" i="5"/>
  <c r="C13" i="5"/>
  <c r="G8" i="5"/>
  <c r="G9" i="5"/>
  <c r="G10" i="5"/>
  <c r="G11" i="5"/>
  <c r="F8" i="5"/>
  <c r="F9" i="5"/>
  <c r="F10" i="5"/>
  <c r="F11" i="5"/>
  <c r="C32" i="5" l="1"/>
  <c r="D32" i="5"/>
  <c r="F33" i="5"/>
  <c r="F47" i="5"/>
  <c r="G39" i="5"/>
  <c r="D6" i="5"/>
  <c r="G33" i="5"/>
  <c r="G40" i="5"/>
  <c r="G47" i="5"/>
  <c r="E45" i="5"/>
  <c r="E32" i="5" s="1"/>
  <c r="G28" i="5"/>
  <c r="G27" i="5"/>
  <c r="C18" i="5"/>
  <c r="C6" i="5" s="1"/>
  <c r="G25" i="5"/>
  <c r="G32" i="5" l="1"/>
  <c r="C5" i="5"/>
  <c r="D5" i="5"/>
  <c r="F32" i="5"/>
  <c r="E6" i="5"/>
  <c r="E5" i="5" s="1"/>
  <c r="F46" i="5"/>
  <c r="G46" i="5"/>
  <c r="G14" i="5" l="1"/>
  <c r="G19" i="5"/>
  <c r="G45" i="5"/>
  <c r="G53" i="5"/>
  <c r="G54" i="5"/>
  <c r="G57" i="5"/>
  <c r="G58" i="5"/>
  <c r="G59" i="5"/>
  <c r="G60" i="5"/>
  <c r="G55" i="5" l="1"/>
  <c r="C62" i="5"/>
  <c r="F57" i="5"/>
  <c r="F45" i="5"/>
  <c r="F42" i="5"/>
  <c r="G18" i="5"/>
  <c r="F53" i="5"/>
  <c r="G7" i="5"/>
  <c r="F18" i="5" l="1"/>
  <c r="F14" i="5"/>
  <c r="F59" i="5"/>
  <c r="F44" i="5"/>
  <c r="F39" i="5"/>
  <c r="F40" i="5"/>
  <c r="F27" i="5"/>
  <c r="F19" i="5"/>
  <c r="F7" i="5"/>
  <c r="F60" i="5"/>
  <c r="G56" i="5"/>
  <c r="F58" i="5"/>
  <c r="F13" i="5" l="1"/>
  <c r="G13" i="5"/>
  <c r="F54" i="5"/>
  <c r="F41" i="5"/>
  <c r="D62" i="5"/>
  <c r="F56" i="5"/>
  <c r="G5" i="5"/>
  <c r="F6" i="5" l="1"/>
  <c r="G6" i="5"/>
  <c r="F61" i="5"/>
  <c r="F55" i="5" s="1"/>
  <c r="F5" i="5"/>
  <c r="E62" i="5" l="1"/>
  <c r="F62" i="5" l="1"/>
  <c r="G62" i="5"/>
</calcChain>
</file>

<file path=xl/sharedStrings.xml><?xml version="1.0" encoding="utf-8"?>
<sst xmlns="http://schemas.openxmlformats.org/spreadsheetml/2006/main" count="140" uniqueCount="136">
  <si>
    <t>Иные межбюджетные трансферты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</si>
  <si>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</si>
  <si>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</si>
  <si>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</si>
  <si>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</si>
  <si>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</si>
  <si>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</si>
  <si>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</si>
  <si>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</si>
  <si>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</si>
  <si>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</si>
  <si>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</si>
  <si>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</si>
  <si>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</si>
  <si>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</si>
  <si>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</si>
  <si>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</si>
  <si>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</si>
  <si>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</si>
  <si>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</si>
  <si>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(в рублях)</t>
  </si>
  <si>
    <t>000 1 00 00000 00 0000 000</t>
  </si>
  <si>
    <t>000 1 01 00000 00 0000 000</t>
  </si>
  <si>
    <t>000 1 03 00000 00 0000 000</t>
  </si>
  <si>
    <t>000 1 05 00000 00 0000 000</t>
  </si>
  <si>
    <t>000 1 14 00000 00 0000 000</t>
  </si>
  <si>
    <t>000 1 16 00000 00 0000 000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</si>
  <si>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</si>
  <si>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</si>
  <si>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</si>
  <si>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</si>
  <si>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</si>
  <si>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</si>
  <si>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Процент исполнения к уточненному плану</t>
  </si>
  <si>
    <t>Процент исполнения к первоначаль
ному плану</t>
  </si>
  <si>
    <t>Причина отклонения от плана</t>
  </si>
  <si>
    <t>Налоговые доходы, в том числе:</t>
  </si>
  <si>
    <t>Неналоговые доходы, в том числе: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</si>
  <si>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</si>
  <si>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</si>
  <si>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</si>
  <si>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</si>
  <si>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</si>
  <si>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</si>
  <si>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</si>
  <si>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</si>
  <si>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</si>
  <si>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</si>
  <si>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</si>
  <si>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</si>
  <si>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</si>
  <si>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</si>
  <si>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</si>
  <si>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</si>
  <si>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1 05 02000 00 0000 110   </t>
  </si>
  <si>
    <t>Единый налог на вмененный  доход  для  отдельных видов деятельности</t>
  </si>
  <si>
    <t>1 05 0201 002 0000 110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</si>
  <si>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</si>
  <si>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</si>
  <si>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</si>
  <si>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 xml:space="preserve">1 05 03010 01 0000 110   </t>
  </si>
  <si>
    <t>1 05 0400002  0000 110</t>
  </si>
  <si>
    <t>Налог, взимаемый в связи  с применением патентной  системы налогообложения</t>
  </si>
  <si>
    <t>1 05 04020 02 0000 110</t>
  </si>
  <si>
    <t xml:space="preserve"> Налоги, взимаемый в связи с применением патентной системы налогоообложения, зачисляемый в бюджеты муниципальных районов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</si>
  <si>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</si>
  <si>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</si>
  <si>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</si>
  <si>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</si>
  <si>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</si>
  <si>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</si>
  <si>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кострукции</t>
  </si>
  <si>
    <t xml:space="preserve">1 11 00000 00 0000 000   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</si>
  <si>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</si>
  <si>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</si>
  <si>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</si>
  <si>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</si>
  <si>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</si>
  <si>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</si>
  <si>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</si>
  <si>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</si>
  <si>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</si>
  <si>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</si>
  <si>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</si>
  <si>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</si>
  <si>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</si>
  <si>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</si>
  <si>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</si>
  <si>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</si>
  <si>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</si>
  <si>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</si>
  <si>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</si>
  <si>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</si>
  <si>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</si>
  <si>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(РАБОТ) И КОМПЕНСАЦИИ ЗАТРАТ ГОСУДАРСТВА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</si>
  <si>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</si>
  <si>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</si>
  <si>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</si>
  <si>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</si>
  <si>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</si>
  <si>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1 13 02065 05 0000 130</t>
  </si>
  <si>
    <t>Доходы поступающие в порядк возмещения расходов, понесенных в связи с эксплуатацией имущества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</si>
  <si>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</si>
  <si>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</si>
  <si>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поступлений произошел в связи с увеличением количества приобретаемых патентов.</t>
  </si>
  <si>
    <t>Увеличение  связано с ростом юридически значимых дел</t>
  </si>
  <si>
    <t>Рост объясняется погашением задолженности ООО "АСОК"</t>
  </si>
  <si>
    <t>Увеличение прибыли МУП КШП</t>
  </si>
  <si>
    <t>Поступление арендной платы за газопроводы</t>
  </si>
  <si>
    <t>Рост поступлений от выкупа земельных участков юридических и физических лиц (заявительный характер)</t>
  </si>
  <si>
    <t>Рост обусловлен фактическим поступлением средств от уполномоченных органов</t>
  </si>
  <si>
    <t>Уточнение в течение года дополнительных поступлений из областного и федерального бюджета и средств бюджета поселений</t>
  </si>
  <si>
    <t>Уточнение в течение года дополнительных поступлений из областного и федерального бюджета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</si>
  <si>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 за 2021 год</t>
  </si>
  <si>
    <t>Первоначальный план на 2021 год
(решение от 15.12.2020 
№ 6-25-1)</t>
  </si>
  <si>
    <t>Уточненный план на 2021 год
(решение от 22.12.2021 
№ 6-37-1)</t>
  </si>
  <si>
    <t>1 01 02080 01 0000 110</t>
  </si>
  <si>
    <t>Налог на доходы физических лиц в части суммы налога, превышающей 650 000 рублей, 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</si>
  <si>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1 05 0202 002 0000 110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</si>
  <si>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</si>
  <si>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</si>
  <si>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1 14 06000 00 0000 430</t>
  </si>
  <si>
    <t>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</si>
  <si>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</si>
  <si>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</si>
  <si>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Кассовое исполнение
за 2021 год</t>
  </si>
  <si>
    <t>1 05 03020 01 0000 110</t>
  </si>
  <si>
    <t>Единый сельскохозяйственный налог (за налоговые периоды, истекшие до 1 января 2011 года)</t>
  </si>
  <si>
    <t>Рост обусловлен  поступлением платежей от ООО "Агросмак", ООО "Новый путь", ООО "Агрофирма Культура"</t>
  </si>
  <si>
    <t>Рост обусловлен погашением в 2021 году задолженности за предыдущие отчетные периоды.</t>
  </si>
  <si>
    <t>Увеличение связано с колличеством фактических обращений на выдачу разрешений</t>
  </si>
  <si>
    <t>2 07 05000 00 0000 150</t>
  </si>
  <si>
    <t>Прочие безвозмездные поступления</t>
  </si>
  <si>
    <t>Рост поступлений по следующим налогоплательщикам: Мачехин В.Я., Мирмов Е.Г., ООО "Профщит", ООО "Дружба", Голофаева Е.С., ООО "Минимед", ООО "Агрофирма Культура", Колосов Ю.П., ООО "МиниТехМед", ООО "ТеплоМир"</t>
  </si>
  <si>
    <t xml:space="preserve">Рост объясняется погашением задолженности прошлых лет в связи с проведенной претензионно-исковой работой от: ООО "Творец", ООО "Стройсервис",  ИП Нестерова О.Н., ИП Спектр В.С., физических лиц </t>
  </si>
  <si>
    <t xml:space="preserve">Рост поступлений связан с возмещением по испролнительному листу от: Назарова А.В., Данюкова Н.А.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</si>
</sst>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" fontId="8" fillId="0" borderId="6">
      <alignment horizontal="center" vertical="top" shrinkToFit="1"/>
    </xf>
    <xf numFmtId="0" fontId="9" fillId="0" borderId="7">
      <alignment horizontal="left" wrapText="1" indent="2"/>
    </xf>
    <xf numFmtId="49" fontId="8" fillId="0" borderId="6">
      <alignment horizontal="left" vertical="top" wrapText="1"/>
    </xf>
    <xf numFmtId="4" fontId="8" fillId="0" borderId="6">
      <alignment horizontal="right" vertical="top" shrinkToFit="1"/>
    </xf>
    <xf numFmtId="49" fontId="9" fillId="0" borderId="6">
      <alignment horizontal="center"/>
    </xf>
    <xf numFmtId="4" fontId="10" fillId="2" borderId="6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11" fillId="3" borderId="2" xfId="2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quotePrefix="1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</cellXfs>
  <cellStyles count="11">
    <cellStyle name="xl26" xfId="1"/>
    <cellStyle name="xl34" xfId="2"/>
    <cellStyle name="xl38" xfId="3"/>
    <cellStyle name="xl42" xfId="4"/>
    <cellStyle name="xl52" xfId="5"/>
    <cellStyle name="xl63" xfId="6"/>
    <cellStyle name="Обычный" xfId="0" builtinId="0"/>
    <cellStyle name="Обычный 2" xfId="7"/>
    <cellStyle name="Обычный 3" xfId="8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view="pageBreakPreview" zoomScaleNormal="70" zoomScaleSheetLayoutView="100" workbookViewId="0">
      <pane ySplit="4" topLeftCell="A5" activePane="bottomLeft" state="frozen"/>
      <selection pane="bottomLeft" activeCell="H52" sqref="H52"/>
    </sheetView>
  </sheetViews>
  <sheetFormatPr defaultColWidth="9.140625" defaultRowHeight="15.75" outlineLevelCol="1" x14ac:dyDescent="0.25"/>
  <cols>
    <col min="1" max="1" width="27" style="4" customWidth="1"/>
    <col min="2" max="2" width="66.42578125" style="4" customWidth="1"/>
    <col min="3" max="3" width="21.140625" style="4" customWidth="1"/>
    <col min="4" max="4" width="20.28515625" style="5" customWidth="1"/>
    <col min="5" max="5" width="20.5703125" style="4" customWidth="1" outlineLevel="1"/>
    <col min="6" max="6" width="14.140625" style="4" customWidth="1" outlineLevel="1"/>
    <col min="7" max="7" width="14.28515625" style="4" customWidth="1"/>
    <col min="8" max="8" width="35.85546875" style="4" customWidth="1"/>
    <col min="9" max="219" width="9.140625" style="4"/>
    <col min="220" max="221" width="12.28515625" style="4" customWidth="1"/>
    <col min="222" max="222" width="13.42578125" style="4" customWidth="1"/>
    <col min="223" max="223" width="59.140625" style="4" customWidth="1"/>
    <col min="224" max="224" width="18.140625" style="4" customWidth="1"/>
    <col min="225" max="225" width="32.140625" style="4" customWidth="1"/>
    <col min="226" max="226" width="86.7109375" style="4" customWidth="1"/>
    <col min="227" max="235" width="23.140625" style="4" customWidth="1"/>
    <col min="236" max="236" width="91.42578125" style="4" customWidth="1"/>
    <col min="237" max="242" width="19.140625" style="4" customWidth="1"/>
    <col min="243" max="16384" width="9.140625" style="4"/>
  </cols>
  <sheetData>
    <row r="1" spans="1:8" ht="4.9000000000000004" customHeight="1" x14ac:dyDescent="0.3">
      <c r="D1" s="7"/>
      <c r="E1" s="57"/>
      <c r="F1" s="57"/>
    </row>
    <row r="2" spans="1:8" ht="49.9" customHeight="1" x14ac:dyDescent="0.25">
      <c r="A2" s="58" t="s">
        <v>113</v>
      </c>
      <c r="B2" s="58"/>
      <c r="C2" s="58"/>
      <c r="D2" s="58"/>
      <c r="E2" s="58"/>
      <c r="F2" s="58"/>
      <c r="G2" s="58"/>
      <c r="H2" s="58"/>
    </row>
    <row r="3" spans="1:8" ht="17.25" customHeight="1" x14ac:dyDescent="0.25">
      <c r="A3" s="59" t="s">
        <v>20</v>
      </c>
      <c r="B3" s="59"/>
      <c r="C3" s="59"/>
      <c r="D3" s="59"/>
      <c r="E3" s="59"/>
      <c r="F3" s="59"/>
      <c r="G3" s="59"/>
      <c r="H3" s="59"/>
    </row>
    <row r="4" spans="1:8" ht="81" customHeight="1" x14ac:dyDescent="0.25">
      <c r="A4" s="6" t="s">
        <v>4</v>
      </c>
      <c r="B4" s="6" t="s">
        <v>5</v>
      </c>
      <c r="C4" s="16" t="s">
        <v>114</v>
      </c>
      <c r="D4" s="1" t="s">
        <v>115</v>
      </c>
      <c r="E4" s="1" t="s">
        <v>125</v>
      </c>
      <c r="F4" s="1" t="s">
        <v>33</v>
      </c>
      <c r="G4" s="1" t="s">
        <v>34</v>
      </c>
      <c r="H4" s="1" t="s">
        <v>35</v>
      </c>
    </row>
    <row r="5" spans="1:8" x14ac:dyDescent="0.25">
      <c r="A5" s="14" t="s">
        <v>21</v>
      </c>
      <c r="B5" s="15" t="s">
        <v>6</v>
      </c>
      <c r="C5" s="27">
        <f>C6+C32</f>
        <v>391517800</v>
      </c>
      <c r="D5" s="27">
        <f t="shared" ref="D5:E5" si="0">D6+D32</f>
        <v>488845800</v>
      </c>
      <c r="E5" s="27">
        <f t="shared" si="0"/>
        <v>504231261.54000002</v>
      </c>
      <c r="F5" s="13">
        <f>E5/D5*100</f>
        <v>103.1473036159869</v>
      </c>
      <c r="G5" s="13">
        <f>E5/C5*100</f>
        <v>128.78884728612593</v>
      </c>
      <c r="H5" s="3"/>
    </row>
    <row r="6" spans="1:8" ht="19.899999999999999" customHeight="1" x14ac:dyDescent="0.25">
      <c r="A6" s="55" t="s">
        <v>36</v>
      </c>
      <c r="B6" s="56"/>
      <c r="C6" s="27">
        <f>C7+C13+C18+C27</f>
        <v>373106800</v>
      </c>
      <c r="D6" s="27">
        <f t="shared" ref="D6:E6" si="1">D7+D13+D18+D27</f>
        <v>443082300</v>
      </c>
      <c r="E6" s="27">
        <f t="shared" si="1"/>
        <v>449831461</v>
      </c>
      <c r="F6" s="13">
        <f>E6/D6*100</f>
        <v>101.52322965733454</v>
      </c>
      <c r="G6" s="13">
        <f t="shared" ref="G6:G44" si="2">E6/C6*100</f>
        <v>120.56372625746836</v>
      </c>
      <c r="H6" s="3"/>
    </row>
    <row r="7" spans="1:8" ht="126" x14ac:dyDescent="0.25">
      <c r="A7" s="14" t="s">
        <v>22</v>
      </c>
      <c r="B7" s="15" t="s">
        <v>7</v>
      </c>
      <c r="C7" s="27">
        <f>C8+C9+C10+C11+C12</f>
        <v>329880000</v>
      </c>
      <c r="D7" s="27">
        <f t="shared" ref="D7:E7" si="3">D8+D9+D10+D11+D12</f>
        <v>390000000</v>
      </c>
      <c r="E7" s="27">
        <f t="shared" si="3"/>
        <v>395101414.63</v>
      </c>
      <c r="F7" s="13">
        <f t="shared" ref="F7:F38" si="4">E7/D7*100</f>
        <v>101.30805503333333</v>
      </c>
      <c r="G7" s="13">
        <f t="shared" si="2"/>
        <v>119.77125458651632</v>
      </c>
      <c r="H7" s="3" t="s">
        <v>133</v>
      </c>
    </row>
    <row r="8" spans="1:8" ht="75" x14ac:dyDescent="0.25">
      <c r="A8" s="18" t="s">
        <v>38</v>
      </c>
      <c r="B8" s="19" t="s">
        <v>39</v>
      </c>
      <c r="C8" s="20">
        <v>295360000</v>
      </c>
      <c r="D8" s="20">
        <v>324640000</v>
      </c>
      <c r="E8" s="49">
        <v>329412224.97000003</v>
      </c>
      <c r="F8" s="13">
        <f t="shared" si="4"/>
        <v>101.47000522732874</v>
      </c>
      <c r="G8" s="13">
        <f t="shared" si="2"/>
        <v>111.52905774986459</v>
      </c>
      <c r="H8" s="37"/>
    </row>
    <row r="9" spans="1:8" ht="105" x14ac:dyDescent="0.25">
      <c r="A9" s="18" t="s">
        <v>40</v>
      </c>
      <c r="B9" s="19" t="s">
        <v>41</v>
      </c>
      <c r="C9" s="20">
        <v>28943000</v>
      </c>
      <c r="D9" s="20">
        <v>11000000</v>
      </c>
      <c r="E9" s="49">
        <v>10925419.960000001</v>
      </c>
      <c r="F9" s="13">
        <f t="shared" si="4"/>
        <v>99.321999636363643</v>
      </c>
      <c r="G9" s="13">
        <f t="shared" si="2"/>
        <v>37.74805638669109</v>
      </c>
      <c r="H9" s="37"/>
    </row>
    <row r="10" spans="1:8" ht="45" x14ac:dyDescent="0.25">
      <c r="A10" s="18" t="s">
        <v>42</v>
      </c>
      <c r="B10" s="19" t="s">
        <v>43</v>
      </c>
      <c r="C10" s="20">
        <v>4605000</v>
      </c>
      <c r="D10" s="20">
        <v>9100000</v>
      </c>
      <c r="E10" s="49">
        <v>9625217.0600000005</v>
      </c>
      <c r="F10" s="13">
        <f t="shared" si="4"/>
        <v>105.77161604395604</v>
      </c>
      <c r="G10" s="13">
        <f t="shared" si="2"/>
        <v>209.016657111835</v>
      </c>
      <c r="H10" s="37"/>
    </row>
    <row r="11" spans="1:8" ht="82.5" customHeight="1" x14ac:dyDescent="0.25">
      <c r="A11" s="18" t="s">
        <v>44</v>
      </c>
      <c r="B11" s="19" t="s">
        <v>45</v>
      </c>
      <c r="C11" s="20">
        <v>972000</v>
      </c>
      <c r="D11" s="20">
        <v>1260000</v>
      </c>
      <c r="E11" s="49">
        <v>1355291.25</v>
      </c>
      <c r="F11" s="13">
        <f t="shared" si="4"/>
        <v>107.56279761904761</v>
      </c>
      <c r="G11" s="13">
        <f t="shared" si="2"/>
        <v>139.43325617283949</v>
      </c>
      <c r="H11" s="37"/>
    </row>
    <row r="12" spans="1:8" ht="80.25" customHeight="1" x14ac:dyDescent="0.25">
      <c r="A12" s="18" t="s">
        <v>116</v>
      </c>
      <c r="B12" s="19" t="s">
        <v>117</v>
      </c>
      <c r="C12" s="20">
        <v>0</v>
      </c>
      <c r="D12" s="20">
        <v>44000000</v>
      </c>
      <c r="E12" s="49">
        <v>43783261.390000001</v>
      </c>
      <c r="F12" s="13">
        <f t="shared" si="4"/>
        <v>99.507412250000002</v>
      </c>
      <c r="G12" s="13" t="e">
        <f t="shared" si="2"/>
        <v>#DIV/0!</v>
      </c>
      <c r="H12" s="47"/>
    </row>
    <row r="13" spans="1:8" ht="52.5" customHeight="1" x14ac:dyDescent="0.25">
      <c r="A13" s="14" t="s">
        <v>23</v>
      </c>
      <c r="B13" s="15" t="s">
        <v>8</v>
      </c>
      <c r="C13" s="27">
        <f>C14+C15+C16+C17</f>
        <v>22795800</v>
      </c>
      <c r="D13" s="27">
        <f t="shared" ref="D13:E13" si="5">D14+D15+D16+D17</f>
        <v>22795800</v>
      </c>
      <c r="E13" s="27">
        <f t="shared" si="5"/>
        <v>23234113.249999996</v>
      </c>
      <c r="F13" s="13">
        <f t="shared" si="4"/>
        <v>101.92278073153824</v>
      </c>
      <c r="G13" s="13">
        <f t="shared" si="2"/>
        <v>101.92278073153824</v>
      </c>
      <c r="H13" s="38"/>
    </row>
    <row r="14" spans="1:8" ht="59.25" customHeight="1" x14ac:dyDescent="0.25">
      <c r="A14" s="18" t="s">
        <v>46</v>
      </c>
      <c r="B14" s="19" t="s">
        <v>47</v>
      </c>
      <c r="C14" s="20">
        <v>10467000</v>
      </c>
      <c r="D14" s="20">
        <v>10467000</v>
      </c>
      <c r="E14" s="49">
        <v>10726251.17</v>
      </c>
      <c r="F14" s="12">
        <f t="shared" si="4"/>
        <v>102.4768431260151</v>
      </c>
      <c r="G14" s="12">
        <f t="shared" si="2"/>
        <v>102.4768431260151</v>
      </c>
      <c r="H14" s="3"/>
    </row>
    <row r="15" spans="1:8" ht="73.5" customHeight="1" x14ac:dyDescent="0.25">
      <c r="A15" s="18" t="s">
        <v>48</v>
      </c>
      <c r="B15" s="19" t="s">
        <v>49</v>
      </c>
      <c r="C15" s="20">
        <v>59600</v>
      </c>
      <c r="D15" s="20">
        <v>59600</v>
      </c>
      <c r="E15" s="49">
        <v>75434.850000000006</v>
      </c>
      <c r="F15" s="12">
        <f t="shared" si="4"/>
        <v>126.56854026845639</v>
      </c>
      <c r="G15" s="12">
        <f t="shared" si="2"/>
        <v>126.56854026845639</v>
      </c>
      <c r="H15" s="3"/>
    </row>
    <row r="16" spans="1:8" ht="58.5" customHeight="1" x14ac:dyDescent="0.25">
      <c r="A16" s="18" t="s">
        <v>50</v>
      </c>
      <c r="B16" s="19" t="s">
        <v>51</v>
      </c>
      <c r="C16" s="20">
        <v>13768800</v>
      </c>
      <c r="D16" s="20">
        <v>13768800</v>
      </c>
      <c r="E16" s="49">
        <v>14261528.42</v>
      </c>
      <c r="F16" s="12">
        <f t="shared" si="4"/>
        <v>103.57858651443843</v>
      </c>
      <c r="G16" s="12">
        <f t="shared" si="2"/>
        <v>103.57858651443843</v>
      </c>
      <c r="H16" s="3"/>
    </row>
    <row r="17" spans="1:8" ht="64.5" customHeight="1" x14ac:dyDescent="0.25">
      <c r="A17" s="18" t="s">
        <v>52</v>
      </c>
      <c r="B17" s="19" t="s">
        <v>53</v>
      </c>
      <c r="C17" s="20">
        <v>-1499600</v>
      </c>
      <c r="D17" s="20">
        <v>-1499600</v>
      </c>
      <c r="E17" s="49">
        <v>-1829101.19</v>
      </c>
      <c r="F17" s="12">
        <f t="shared" si="4"/>
        <v>121.97260536142971</v>
      </c>
      <c r="G17" s="12">
        <f t="shared" si="2"/>
        <v>121.97260536142971</v>
      </c>
      <c r="H17" s="3"/>
    </row>
    <row r="18" spans="1:8" x14ac:dyDescent="0.25">
      <c r="A18" s="14" t="s">
        <v>24</v>
      </c>
      <c r="B18" s="15" t="s">
        <v>9</v>
      </c>
      <c r="C18" s="27">
        <f>C19+C22+C25</f>
        <v>20366000</v>
      </c>
      <c r="D18" s="27">
        <f t="shared" ref="D18:E18" si="6">D19+D22+D25</f>
        <v>27936500</v>
      </c>
      <c r="E18" s="27">
        <f t="shared" si="6"/>
        <v>29077324.440000001</v>
      </c>
      <c r="F18" s="13">
        <f t="shared" si="4"/>
        <v>104.08363409875969</v>
      </c>
      <c r="G18" s="13">
        <f t="shared" si="2"/>
        <v>142.77386055190021</v>
      </c>
      <c r="H18" s="3"/>
    </row>
    <row r="19" spans="1:8" ht="44.25" customHeight="1" x14ac:dyDescent="0.25">
      <c r="A19" s="21" t="s">
        <v>54</v>
      </c>
      <c r="B19" s="22" t="s">
        <v>55</v>
      </c>
      <c r="C19" s="23">
        <f>(C21+C20)</f>
        <v>4375000</v>
      </c>
      <c r="D19" s="23">
        <f>(D21+D20)</f>
        <v>5745000</v>
      </c>
      <c r="E19" s="27">
        <f>E20+E21</f>
        <v>5784226.7700000005</v>
      </c>
      <c r="F19" s="13">
        <f t="shared" si="4"/>
        <v>100.68279843342039</v>
      </c>
      <c r="G19" s="13">
        <f t="shared" si="2"/>
        <v>132.21089760000001</v>
      </c>
      <c r="H19" s="38" t="s">
        <v>129</v>
      </c>
    </row>
    <row r="20" spans="1:8" ht="30" customHeight="1" x14ac:dyDescent="0.25">
      <c r="A20" s="18" t="s">
        <v>56</v>
      </c>
      <c r="B20" s="19" t="s">
        <v>55</v>
      </c>
      <c r="C20" s="20">
        <v>4375000</v>
      </c>
      <c r="D20" s="20">
        <v>5745000</v>
      </c>
      <c r="E20" s="49">
        <v>5826495.04</v>
      </c>
      <c r="F20" s="12">
        <f t="shared" si="4"/>
        <v>101.41853855526546</v>
      </c>
      <c r="G20" s="13">
        <f t="shared" si="2"/>
        <v>133.17702948571429</v>
      </c>
      <c r="H20" s="3"/>
    </row>
    <row r="21" spans="1:8" ht="30.75" customHeight="1" x14ac:dyDescent="0.25">
      <c r="A21" s="18" t="s">
        <v>118</v>
      </c>
      <c r="B21" s="19" t="s">
        <v>57</v>
      </c>
      <c r="C21" s="20">
        <v>0</v>
      </c>
      <c r="D21" s="20">
        <v>0</v>
      </c>
      <c r="E21" s="49">
        <v>-42268.27</v>
      </c>
      <c r="F21" s="12" t="e">
        <f t="shared" si="4"/>
        <v>#DIV/0!</v>
      </c>
      <c r="G21" s="13" t="e">
        <f t="shared" si="2"/>
        <v>#DIV/0!</v>
      </c>
      <c r="H21" s="3"/>
    </row>
    <row r="22" spans="1:8" ht="63" customHeight="1" x14ac:dyDescent="0.25">
      <c r="A22" s="21" t="s">
        <v>58</v>
      </c>
      <c r="B22" s="22" t="s">
        <v>59</v>
      </c>
      <c r="C22" s="23">
        <f>C23</f>
        <v>3373000</v>
      </c>
      <c r="D22" s="23">
        <f t="shared" ref="D22" si="7">D23</f>
        <v>9573500</v>
      </c>
      <c r="E22" s="33">
        <f>E23+E24</f>
        <v>9597696.2599999998</v>
      </c>
      <c r="F22" s="12">
        <f t="shared" si="4"/>
        <v>100.25274204836268</v>
      </c>
      <c r="G22" s="13">
        <f t="shared" si="2"/>
        <v>284.54480462496292</v>
      </c>
      <c r="H22" s="38" t="s">
        <v>128</v>
      </c>
    </row>
    <row r="23" spans="1:8" ht="21.75" customHeight="1" x14ac:dyDescent="0.25">
      <c r="A23" s="18" t="s">
        <v>60</v>
      </c>
      <c r="B23" s="19" t="s">
        <v>59</v>
      </c>
      <c r="C23" s="20">
        <v>3373000</v>
      </c>
      <c r="D23" s="20">
        <v>9573500</v>
      </c>
      <c r="E23" s="49">
        <v>9602722.1699999999</v>
      </c>
      <c r="F23" s="12">
        <f t="shared" si="4"/>
        <v>100.3052401942863</v>
      </c>
      <c r="G23" s="13">
        <f t="shared" si="2"/>
        <v>284.69380877557069</v>
      </c>
      <c r="H23" s="38"/>
    </row>
    <row r="24" spans="1:8" ht="32.25" customHeight="1" x14ac:dyDescent="0.25">
      <c r="A24" s="18" t="s">
        <v>126</v>
      </c>
      <c r="B24" s="19" t="s">
        <v>127</v>
      </c>
      <c r="C24" s="20">
        <v>0</v>
      </c>
      <c r="D24" s="20">
        <v>0</v>
      </c>
      <c r="E24" s="49">
        <v>-5025.91</v>
      </c>
      <c r="F24" s="12" t="e">
        <f t="shared" si="4"/>
        <v>#DIV/0!</v>
      </c>
      <c r="G24" s="13" t="e">
        <f t="shared" si="2"/>
        <v>#DIV/0!</v>
      </c>
      <c r="H24" s="38"/>
    </row>
    <row r="25" spans="1:8" ht="47.25" customHeight="1" x14ac:dyDescent="0.25">
      <c r="A25" s="21" t="s">
        <v>61</v>
      </c>
      <c r="B25" s="22" t="s">
        <v>62</v>
      </c>
      <c r="C25" s="24">
        <f>C26</f>
        <v>12618000</v>
      </c>
      <c r="D25" s="24">
        <f t="shared" ref="D25:E25" si="8">D26</f>
        <v>12618000</v>
      </c>
      <c r="E25" s="51">
        <f t="shared" si="8"/>
        <v>13695401.41</v>
      </c>
      <c r="F25" s="12">
        <f t="shared" si="4"/>
        <v>108.53860683151053</v>
      </c>
      <c r="G25" s="13">
        <f t="shared" si="2"/>
        <v>108.53860683151053</v>
      </c>
      <c r="H25" s="38" t="s">
        <v>104</v>
      </c>
    </row>
    <row r="26" spans="1:8" ht="33" customHeight="1" x14ac:dyDescent="0.25">
      <c r="A26" s="18" t="s">
        <v>63</v>
      </c>
      <c r="B26" s="19" t="s">
        <v>64</v>
      </c>
      <c r="C26" s="25">
        <v>12618000</v>
      </c>
      <c r="D26" s="25">
        <v>12618000</v>
      </c>
      <c r="E26" s="49">
        <v>13695401.41</v>
      </c>
      <c r="F26" s="12">
        <f t="shared" si="4"/>
        <v>108.53860683151053</v>
      </c>
      <c r="G26" s="13">
        <f t="shared" si="2"/>
        <v>108.53860683151053</v>
      </c>
      <c r="H26" s="38"/>
    </row>
    <row r="27" spans="1:8" x14ac:dyDescent="0.25">
      <c r="A27" s="21" t="s">
        <v>65</v>
      </c>
      <c r="B27" s="21" t="s">
        <v>10</v>
      </c>
      <c r="C27" s="23">
        <f>C28+C30</f>
        <v>65000</v>
      </c>
      <c r="D27" s="23">
        <f t="shared" ref="D27:E27" si="9">D28+D30</f>
        <v>2350000</v>
      </c>
      <c r="E27" s="33">
        <f t="shared" si="9"/>
        <v>2418608.6800000002</v>
      </c>
      <c r="F27" s="13">
        <f t="shared" si="4"/>
        <v>102.91951829787234</v>
      </c>
      <c r="G27" s="13">
        <f>E27/C27*100</f>
        <v>3720.9364307692313</v>
      </c>
      <c r="H27" s="38"/>
    </row>
    <row r="28" spans="1:8" ht="35.25" customHeight="1" x14ac:dyDescent="0.25">
      <c r="A28" s="18" t="s">
        <v>66</v>
      </c>
      <c r="B28" s="19" t="s">
        <v>67</v>
      </c>
      <c r="C28" s="20">
        <f t="shared" ref="C28:E28" si="10">C29</f>
        <v>65000</v>
      </c>
      <c r="D28" s="20">
        <f t="shared" si="10"/>
        <v>2330000</v>
      </c>
      <c r="E28" s="32">
        <f t="shared" si="10"/>
        <v>2393608.6800000002</v>
      </c>
      <c r="F28" s="13">
        <f t="shared" si="4"/>
        <v>102.72998626609441</v>
      </c>
      <c r="G28" s="13">
        <f t="shared" si="2"/>
        <v>3682.4748923076922</v>
      </c>
      <c r="H28" s="38" t="s">
        <v>105</v>
      </c>
    </row>
    <row r="29" spans="1:8" ht="53.25" customHeight="1" x14ac:dyDescent="0.25">
      <c r="A29" s="18" t="s">
        <v>68</v>
      </c>
      <c r="B29" s="19" t="s">
        <v>69</v>
      </c>
      <c r="C29" s="20">
        <v>65000</v>
      </c>
      <c r="D29" s="25">
        <v>2330000</v>
      </c>
      <c r="E29" s="49">
        <v>2393608.6800000002</v>
      </c>
      <c r="F29" s="13">
        <f t="shared" si="4"/>
        <v>102.72998626609441</v>
      </c>
      <c r="G29" s="13">
        <f t="shared" si="2"/>
        <v>3682.4748923076922</v>
      </c>
      <c r="H29" s="38"/>
    </row>
    <row r="30" spans="1:8" ht="45" customHeight="1" x14ac:dyDescent="0.25">
      <c r="A30" s="18" t="s">
        <v>119</v>
      </c>
      <c r="B30" s="19" t="s">
        <v>120</v>
      </c>
      <c r="C30" s="20">
        <f>C31</f>
        <v>0</v>
      </c>
      <c r="D30" s="20">
        <f t="shared" ref="D30:E30" si="11">D31</f>
        <v>20000</v>
      </c>
      <c r="E30" s="32">
        <f t="shared" si="11"/>
        <v>25000</v>
      </c>
      <c r="F30" s="13">
        <f t="shared" si="4"/>
        <v>125</v>
      </c>
      <c r="G30" s="13" t="e">
        <f t="shared" si="2"/>
        <v>#DIV/0!</v>
      </c>
      <c r="H30" s="38" t="s">
        <v>130</v>
      </c>
    </row>
    <row r="31" spans="1:8" ht="33.75" customHeight="1" x14ac:dyDescent="0.25">
      <c r="A31" s="18" t="s">
        <v>70</v>
      </c>
      <c r="B31" s="19" t="s">
        <v>71</v>
      </c>
      <c r="C31" s="20"/>
      <c r="D31" s="25">
        <v>20000</v>
      </c>
      <c r="E31" s="49">
        <v>25000</v>
      </c>
      <c r="F31" s="13">
        <f t="shared" si="4"/>
        <v>125</v>
      </c>
      <c r="G31" s="13" t="e">
        <f t="shared" si="2"/>
        <v>#DIV/0!</v>
      </c>
      <c r="H31" s="26"/>
    </row>
    <row r="32" spans="1:8" ht="27" customHeight="1" x14ac:dyDescent="0.25">
      <c r="A32" s="55" t="s">
        <v>37</v>
      </c>
      <c r="B32" s="56"/>
      <c r="C32" s="20">
        <f>C33+C39+C45+C50+C54</f>
        <v>18411000</v>
      </c>
      <c r="D32" s="20">
        <f>D33+D39+D45+D50+D54</f>
        <v>45763500</v>
      </c>
      <c r="E32" s="20">
        <f>E33+E39+E45+E50+E54</f>
        <v>54399800.539999999</v>
      </c>
      <c r="F32" s="13">
        <f t="shared" si="4"/>
        <v>118.87159098408119</v>
      </c>
      <c r="G32" s="13">
        <f t="shared" si="2"/>
        <v>295.47444755852479</v>
      </c>
      <c r="H32" s="3"/>
    </row>
    <row r="33" spans="1:8" ht="42.75" x14ac:dyDescent="0.25">
      <c r="A33" s="21" t="s">
        <v>72</v>
      </c>
      <c r="B33" s="21" t="s">
        <v>11</v>
      </c>
      <c r="C33" s="23">
        <f>C34+C35+C36+C37+C38</f>
        <v>16800400</v>
      </c>
      <c r="D33" s="23">
        <f t="shared" ref="D33:E33" si="12">D34+D35+D36+D37+D38</f>
        <v>35342500</v>
      </c>
      <c r="E33" s="33">
        <f t="shared" si="12"/>
        <v>37235511.020000003</v>
      </c>
      <c r="F33" s="13">
        <f t="shared" si="4"/>
        <v>105.35618878121242</v>
      </c>
      <c r="G33" s="13">
        <f t="shared" si="2"/>
        <v>221.63466953167784</v>
      </c>
      <c r="H33" s="3"/>
    </row>
    <row r="34" spans="1:8" ht="126" x14ac:dyDescent="0.25">
      <c r="A34" s="18" t="s">
        <v>73</v>
      </c>
      <c r="B34" s="19" t="s">
        <v>74</v>
      </c>
      <c r="C34" s="20">
        <v>16000000</v>
      </c>
      <c r="D34" s="20">
        <v>29000000</v>
      </c>
      <c r="E34" s="49">
        <v>30540633.210000001</v>
      </c>
      <c r="F34" s="13">
        <f t="shared" si="4"/>
        <v>105.31252831034483</v>
      </c>
      <c r="G34" s="13">
        <f t="shared" si="2"/>
        <v>190.87895756250001</v>
      </c>
      <c r="H34" s="3" t="s">
        <v>134</v>
      </c>
    </row>
    <row r="35" spans="1:8" ht="75" x14ac:dyDescent="0.25">
      <c r="A35" s="25" t="s">
        <v>75</v>
      </c>
      <c r="B35" s="19" t="s">
        <v>76</v>
      </c>
      <c r="C35" s="20">
        <v>90000</v>
      </c>
      <c r="D35" s="20">
        <v>177500</v>
      </c>
      <c r="E35" s="49">
        <v>189792.3</v>
      </c>
      <c r="F35" s="13">
        <f t="shared" si="4"/>
        <v>106.92523943661971</v>
      </c>
      <c r="G35" s="13">
        <f t="shared" si="2"/>
        <v>210.88033333333334</v>
      </c>
      <c r="H35" s="3"/>
    </row>
    <row r="36" spans="1:8" ht="73.5" customHeight="1" x14ac:dyDescent="0.25">
      <c r="A36" s="18" t="s">
        <v>77</v>
      </c>
      <c r="B36" s="19" t="s">
        <v>78</v>
      </c>
      <c r="C36" s="20">
        <v>696000</v>
      </c>
      <c r="D36" s="20">
        <v>5679800</v>
      </c>
      <c r="E36" s="49">
        <v>6019832.4000000004</v>
      </c>
      <c r="F36" s="13">
        <f t="shared" si="4"/>
        <v>105.98669671467307</v>
      </c>
      <c r="G36" s="13">
        <f t="shared" si="2"/>
        <v>864.91844827586203</v>
      </c>
      <c r="H36" s="3" t="s">
        <v>106</v>
      </c>
    </row>
    <row r="37" spans="1:8" ht="65.25" customHeight="1" x14ac:dyDescent="0.25">
      <c r="A37" s="18" t="s">
        <v>79</v>
      </c>
      <c r="B37" s="19" t="s">
        <v>80</v>
      </c>
      <c r="C37" s="20">
        <v>14400</v>
      </c>
      <c r="D37" s="20">
        <v>15700</v>
      </c>
      <c r="E37" s="49">
        <v>15714</v>
      </c>
      <c r="F37" s="13">
        <f t="shared" si="4"/>
        <v>100.0891719745223</v>
      </c>
      <c r="G37" s="13">
        <f t="shared" si="2"/>
        <v>109.125</v>
      </c>
      <c r="H37" s="3" t="s">
        <v>107</v>
      </c>
    </row>
    <row r="38" spans="1:8" ht="78" customHeight="1" x14ac:dyDescent="0.25">
      <c r="A38" s="18" t="s">
        <v>81</v>
      </c>
      <c r="B38" s="19" t="s">
        <v>82</v>
      </c>
      <c r="C38" s="20">
        <v>0</v>
      </c>
      <c r="D38" s="20">
        <v>469500</v>
      </c>
      <c r="E38" s="49">
        <v>469539.11</v>
      </c>
      <c r="F38" s="13">
        <f t="shared" si="4"/>
        <v>100.00833013844515</v>
      </c>
      <c r="G38" s="13" t="e">
        <f t="shared" si="2"/>
        <v>#DIV/0!</v>
      </c>
      <c r="H38" s="3" t="s">
        <v>108</v>
      </c>
    </row>
    <row r="39" spans="1:8" ht="37.5" customHeight="1" x14ac:dyDescent="0.25">
      <c r="A39" s="21" t="s">
        <v>83</v>
      </c>
      <c r="B39" s="21" t="s">
        <v>12</v>
      </c>
      <c r="C39" s="33">
        <f>(C41+C42+C44)</f>
        <v>866800</v>
      </c>
      <c r="D39" s="33">
        <f t="shared" ref="D39:E39" si="13">(D41+D42+D44)</f>
        <v>791000</v>
      </c>
      <c r="E39" s="33">
        <f t="shared" si="13"/>
        <v>795975.54999999993</v>
      </c>
      <c r="F39" s="13">
        <f t="shared" ref="F39:F45" si="14">E39/D39*100</f>
        <v>100.62902022756003</v>
      </c>
      <c r="G39" s="13">
        <f t="shared" si="2"/>
        <v>91.829205122288869</v>
      </c>
      <c r="H39" s="3"/>
    </row>
    <row r="40" spans="1:8" x14ac:dyDescent="0.25">
      <c r="A40" s="18" t="s">
        <v>84</v>
      </c>
      <c r="B40" s="19" t="s">
        <v>13</v>
      </c>
      <c r="C40" s="32">
        <f>(C44+C42+C41)</f>
        <v>866800</v>
      </c>
      <c r="D40" s="32">
        <f>(D41+D42+D43)</f>
        <v>791000</v>
      </c>
      <c r="E40" s="32">
        <f>(E41+E42+E43)</f>
        <v>795975.54999999993</v>
      </c>
      <c r="F40" s="12">
        <f t="shared" si="14"/>
        <v>100.62902022756003</v>
      </c>
      <c r="G40" s="12">
        <f t="shared" si="2"/>
        <v>91.829205122288869</v>
      </c>
      <c r="H40" s="3"/>
    </row>
    <row r="41" spans="1:8" ht="30" x14ac:dyDescent="0.25">
      <c r="A41" s="18" t="s">
        <v>85</v>
      </c>
      <c r="B41" s="19" t="s">
        <v>86</v>
      </c>
      <c r="C41" s="20">
        <v>373500</v>
      </c>
      <c r="D41" s="20">
        <v>405000</v>
      </c>
      <c r="E41" s="49">
        <v>406450.23</v>
      </c>
      <c r="F41" s="12">
        <f t="shared" si="14"/>
        <v>100.35808148148149</v>
      </c>
      <c r="G41" s="12">
        <f t="shared" si="2"/>
        <v>108.82201606425703</v>
      </c>
      <c r="H41" s="3"/>
    </row>
    <row r="42" spans="1:8" ht="33" customHeight="1" x14ac:dyDescent="0.25">
      <c r="A42" s="18" t="s">
        <v>87</v>
      </c>
      <c r="B42" s="19" t="s">
        <v>88</v>
      </c>
      <c r="C42" s="20">
        <v>343800</v>
      </c>
      <c r="D42" s="20">
        <v>186000</v>
      </c>
      <c r="E42" s="49">
        <v>185598.71</v>
      </c>
      <c r="F42" s="12">
        <f t="shared" si="14"/>
        <v>99.784252688172032</v>
      </c>
      <c r="G42" s="12">
        <f t="shared" si="2"/>
        <v>53.984499709133217</v>
      </c>
      <c r="H42" s="3"/>
    </row>
    <row r="43" spans="1:8" x14ac:dyDescent="0.25">
      <c r="A43" s="18" t="s">
        <v>89</v>
      </c>
      <c r="B43" s="19" t="s">
        <v>90</v>
      </c>
      <c r="C43" s="20">
        <f>C44</f>
        <v>149500</v>
      </c>
      <c r="D43" s="20">
        <f>D44</f>
        <v>200000</v>
      </c>
      <c r="E43" s="49">
        <v>203926.61</v>
      </c>
      <c r="F43" s="12">
        <f t="shared" si="14"/>
        <v>101.96330499999999</v>
      </c>
      <c r="G43" s="12">
        <f t="shared" si="2"/>
        <v>136.40575919732441</v>
      </c>
      <c r="H43" s="3"/>
    </row>
    <row r="44" spans="1:8" ht="35.25" customHeight="1" x14ac:dyDescent="0.25">
      <c r="A44" s="29" t="s">
        <v>91</v>
      </c>
      <c r="B44" s="30" t="s">
        <v>92</v>
      </c>
      <c r="C44" s="31">
        <v>149500</v>
      </c>
      <c r="D44" s="20">
        <v>200000</v>
      </c>
      <c r="E44" s="49">
        <v>203926.61</v>
      </c>
      <c r="F44" s="12">
        <f t="shared" si="14"/>
        <v>101.96330499999999</v>
      </c>
      <c r="G44" s="12">
        <f t="shared" si="2"/>
        <v>136.40575919732441</v>
      </c>
      <c r="H44" s="3"/>
    </row>
    <row r="45" spans="1:8" ht="63" x14ac:dyDescent="0.25">
      <c r="A45" s="34" t="s">
        <v>93</v>
      </c>
      <c r="B45" s="22" t="s">
        <v>94</v>
      </c>
      <c r="C45" s="23">
        <f>C46</f>
        <v>33000</v>
      </c>
      <c r="D45" s="23">
        <f>D46</f>
        <v>122780</v>
      </c>
      <c r="E45" s="33">
        <f>E46</f>
        <v>128216.26</v>
      </c>
      <c r="F45" s="13">
        <f t="shared" si="14"/>
        <v>104.42764293858934</v>
      </c>
      <c r="G45" s="13">
        <f>E45/C45*100</f>
        <v>388.53412121212119</v>
      </c>
      <c r="H45" s="17" t="s">
        <v>135</v>
      </c>
    </row>
    <row r="46" spans="1:8" x14ac:dyDescent="0.25">
      <c r="A46" s="35" t="s">
        <v>95</v>
      </c>
      <c r="B46" s="19" t="s">
        <v>14</v>
      </c>
      <c r="C46" s="20">
        <f>C47+C49</f>
        <v>33000</v>
      </c>
      <c r="D46" s="20">
        <f t="shared" ref="D46" si="15">D47+D49</f>
        <v>122780</v>
      </c>
      <c r="E46" s="32">
        <f>E47</f>
        <v>128216.26</v>
      </c>
      <c r="F46" s="12">
        <f t="shared" ref="F46:F52" si="16">E46/D46*100</f>
        <v>104.42764293858934</v>
      </c>
      <c r="G46" s="12">
        <f t="shared" ref="G46:G52" si="17">E46/C46*100</f>
        <v>388.53412121212119</v>
      </c>
      <c r="H46" s="17"/>
    </row>
    <row r="47" spans="1:8" x14ac:dyDescent="0.25">
      <c r="A47" s="35" t="s">
        <v>96</v>
      </c>
      <c r="B47" s="19" t="s">
        <v>97</v>
      </c>
      <c r="C47" s="20">
        <f t="shared" ref="C47" si="18">C48</f>
        <v>0</v>
      </c>
      <c r="D47" s="20">
        <f>D48</f>
        <v>89780</v>
      </c>
      <c r="E47" s="49">
        <f>E48+E49</f>
        <v>128216.26</v>
      </c>
      <c r="F47" s="12">
        <f t="shared" si="16"/>
        <v>142.81160614836267</v>
      </c>
      <c r="G47" s="12" t="e">
        <f t="shared" si="17"/>
        <v>#DIV/0!</v>
      </c>
      <c r="H47" s="17"/>
    </row>
    <row r="48" spans="1:8" ht="30" x14ac:dyDescent="0.25">
      <c r="A48" s="35" t="s">
        <v>98</v>
      </c>
      <c r="B48" s="19" t="s">
        <v>99</v>
      </c>
      <c r="C48" s="20">
        <v>0</v>
      </c>
      <c r="D48" s="20">
        <v>89780</v>
      </c>
      <c r="E48" s="49">
        <v>98101.95</v>
      </c>
      <c r="F48" s="12">
        <f t="shared" si="16"/>
        <v>109.26926932501671</v>
      </c>
      <c r="G48" s="12" t="e">
        <f t="shared" si="17"/>
        <v>#DIV/0!</v>
      </c>
      <c r="H48" s="17"/>
    </row>
    <row r="49" spans="1:8" ht="30" x14ac:dyDescent="0.25">
      <c r="A49" s="35" t="s">
        <v>100</v>
      </c>
      <c r="B49" s="19" t="s">
        <v>101</v>
      </c>
      <c r="C49" s="20">
        <v>33000</v>
      </c>
      <c r="D49" s="20">
        <v>33000</v>
      </c>
      <c r="E49" s="49">
        <v>30114.31</v>
      </c>
      <c r="F49" s="12">
        <f t="shared" si="16"/>
        <v>91.255484848484855</v>
      </c>
      <c r="G49" s="12">
        <f t="shared" si="17"/>
        <v>91.255484848484855</v>
      </c>
      <c r="H49" s="17"/>
    </row>
    <row r="50" spans="1:8" ht="60.75" customHeight="1" x14ac:dyDescent="0.25">
      <c r="A50" s="14" t="s">
        <v>25</v>
      </c>
      <c r="B50" s="15" t="s">
        <v>15</v>
      </c>
      <c r="C50" s="48">
        <f>C51</f>
        <v>0</v>
      </c>
      <c r="D50" s="48">
        <f t="shared" ref="D50:E52" si="19">D51</f>
        <v>7099800</v>
      </c>
      <c r="E50" s="27">
        <f t="shared" si="19"/>
        <v>13640447.130000001</v>
      </c>
      <c r="F50" s="12">
        <f t="shared" si="16"/>
        <v>192.12438561649626</v>
      </c>
      <c r="G50" s="12" t="e">
        <f t="shared" si="17"/>
        <v>#DIV/0!</v>
      </c>
      <c r="H50" s="3" t="s">
        <v>109</v>
      </c>
    </row>
    <row r="51" spans="1:8" ht="30" x14ac:dyDescent="0.25">
      <c r="A51" s="50" t="s">
        <v>121</v>
      </c>
      <c r="B51" s="52" t="s">
        <v>123</v>
      </c>
      <c r="C51" s="25">
        <f>C52</f>
        <v>0</v>
      </c>
      <c r="D51" s="25">
        <f t="shared" si="19"/>
        <v>7099800</v>
      </c>
      <c r="E51" s="49">
        <f t="shared" si="19"/>
        <v>13640447.130000001</v>
      </c>
      <c r="F51" s="12">
        <f t="shared" si="16"/>
        <v>192.12438561649626</v>
      </c>
      <c r="G51" s="12" t="e">
        <f t="shared" si="17"/>
        <v>#DIV/0!</v>
      </c>
      <c r="H51" s="52"/>
    </row>
    <row r="52" spans="1:8" ht="30" x14ac:dyDescent="0.25">
      <c r="A52" s="50" t="s">
        <v>122</v>
      </c>
      <c r="B52" s="52" t="s">
        <v>124</v>
      </c>
      <c r="C52" s="25">
        <f>C53</f>
        <v>0</v>
      </c>
      <c r="D52" s="25">
        <f t="shared" si="19"/>
        <v>7099800</v>
      </c>
      <c r="E52" s="49">
        <f t="shared" si="19"/>
        <v>13640447.130000001</v>
      </c>
      <c r="F52" s="12">
        <f t="shared" si="16"/>
        <v>192.12438561649626</v>
      </c>
      <c r="G52" s="12" t="e">
        <f t="shared" si="17"/>
        <v>#DIV/0!</v>
      </c>
      <c r="H52" s="52"/>
    </row>
    <row r="53" spans="1:8" ht="48.75" customHeight="1" x14ac:dyDescent="0.25">
      <c r="A53" s="35" t="s">
        <v>102</v>
      </c>
      <c r="B53" s="36" t="s">
        <v>103</v>
      </c>
      <c r="C53" s="25">
        <v>0</v>
      </c>
      <c r="D53" s="25">
        <v>7099800</v>
      </c>
      <c r="E53" s="28">
        <v>13640447.130000001</v>
      </c>
      <c r="F53" s="12">
        <f>E53/D53*100</f>
        <v>192.12438561649626</v>
      </c>
      <c r="G53" s="12" t="e">
        <f>E53/C53*100</f>
        <v>#DIV/0!</v>
      </c>
      <c r="H53" s="3"/>
    </row>
    <row r="54" spans="1:8" ht="53.25" customHeight="1" x14ac:dyDescent="0.25">
      <c r="A54" s="14" t="s">
        <v>26</v>
      </c>
      <c r="B54" s="15" t="s">
        <v>16</v>
      </c>
      <c r="C54" s="27">
        <v>710800</v>
      </c>
      <c r="D54" s="27">
        <v>2407420</v>
      </c>
      <c r="E54" s="27">
        <v>2599650.58</v>
      </c>
      <c r="F54" s="13">
        <f>E54/D54*100</f>
        <v>107.98492078656821</v>
      </c>
      <c r="G54" s="13">
        <f>E54/C54*100</f>
        <v>365.73587225661231</v>
      </c>
      <c r="H54" s="37" t="s">
        <v>110</v>
      </c>
    </row>
    <row r="55" spans="1:8" ht="27" customHeight="1" x14ac:dyDescent="0.25">
      <c r="A55" s="39" t="s">
        <v>27</v>
      </c>
      <c r="B55" s="40" t="s">
        <v>17</v>
      </c>
      <c r="C55" s="41">
        <f>C57+C58+C59+C60+C61</f>
        <v>938202753.97000003</v>
      </c>
      <c r="D55" s="41">
        <f t="shared" ref="D55:G55" si="20">D57+D58+D59+D60+D61</f>
        <v>1244514102.1499999</v>
      </c>
      <c r="E55" s="41">
        <f t="shared" si="20"/>
        <v>1166402217.1299999</v>
      </c>
      <c r="F55" s="41">
        <f t="shared" si="20"/>
        <v>479.798003436562</v>
      </c>
      <c r="G55" s="41">
        <f t="shared" si="20"/>
        <v>534.75422882416058</v>
      </c>
      <c r="H55" s="38"/>
    </row>
    <row r="56" spans="1:8" ht="31.5" x14ac:dyDescent="0.25">
      <c r="A56" s="39" t="s">
        <v>28</v>
      </c>
      <c r="B56" s="40" t="s">
        <v>18</v>
      </c>
      <c r="C56" s="41">
        <v>938202753.97000003</v>
      </c>
      <c r="D56" s="41">
        <v>1244464102.1499999</v>
      </c>
      <c r="E56" s="41">
        <v>1166352217.1299999</v>
      </c>
      <c r="F56" s="42">
        <f t="shared" ref="F56:F62" si="21">E56/D56*100</f>
        <v>93.723251246456215</v>
      </c>
      <c r="G56" s="42">
        <f t="shared" ref="G56:G60" si="22">E56/C56*100</f>
        <v>124.31771407561816</v>
      </c>
      <c r="H56" s="38"/>
    </row>
    <row r="57" spans="1:8" ht="63" customHeight="1" x14ac:dyDescent="0.25">
      <c r="A57" s="43" t="s">
        <v>29</v>
      </c>
      <c r="B57" s="38" t="s">
        <v>1</v>
      </c>
      <c r="C57" s="44">
        <v>44146900</v>
      </c>
      <c r="D57" s="44">
        <v>54980153</v>
      </c>
      <c r="E57" s="44">
        <v>54980153</v>
      </c>
      <c r="F57" s="45">
        <f t="shared" si="21"/>
        <v>100</v>
      </c>
      <c r="G57" s="45">
        <f t="shared" si="22"/>
        <v>124.53910240583144</v>
      </c>
      <c r="H57" s="46" t="s">
        <v>112</v>
      </c>
    </row>
    <row r="58" spans="1:8" ht="61.5" customHeight="1" x14ac:dyDescent="0.25">
      <c r="A58" s="2" t="s">
        <v>30</v>
      </c>
      <c r="B58" s="3" t="s">
        <v>19</v>
      </c>
      <c r="C58" s="10">
        <v>196890452.31</v>
      </c>
      <c r="D58" s="10">
        <v>432065636.04000002</v>
      </c>
      <c r="E58" s="10">
        <v>360651032.13999999</v>
      </c>
      <c r="F58" s="12">
        <f t="shared" si="21"/>
        <v>83.471352974391934</v>
      </c>
      <c r="G58" s="12">
        <f t="shared" si="22"/>
        <v>183.17344894518413</v>
      </c>
      <c r="H58" s="37" t="s">
        <v>112</v>
      </c>
    </row>
    <row r="59" spans="1:8" s="8" customFormat="1" ht="63" x14ac:dyDescent="0.25">
      <c r="A59" s="2" t="s">
        <v>31</v>
      </c>
      <c r="B59" s="3" t="s">
        <v>2</v>
      </c>
      <c r="C59" s="10">
        <v>624092020.09000003</v>
      </c>
      <c r="D59" s="10">
        <v>666248264.25999999</v>
      </c>
      <c r="E59" s="10">
        <v>662369156.96000004</v>
      </c>
      <c r="F59" s="12">
        <f t="shared" si="21"/>
        <v>99.417768494405252</v>
      </c>
      <c r="G59" s="12">
        <f t="shared" si="22"/>
        <v>106.13325209069009</v>
      </c>
      <c r="H59" s="37" t="s">
        <v>112</v>
      </c>
    </row>
    <row r="60" spans="1:8" ht="78.75" x14ac:dyDescent="0.25">
      <c r="A60" s="2" t="s">
        <v>32</v>
      </c>
      <c r="B60" s="3" t="s">
        <v>0</v>
      </c>
      <c r="C60" s="10">
        <v>73073381.569999993</v>
      </c>
      <c r="D60" s="10">
        <v>91170048.850000009</v>
      </c>
      <c r="E60" s="10">
        <v>88351875.030000001</v>
      </c>
      <c r="F60" s="12">
        <f t="shared" si="21"/>
        <v>96.908881967764785</v>
      </c>
      <c r="G60" s="12">
        <f t="shared" si="22"/>
        <v>120.90842538245492</v>
      </c>
      <c r="H60" s="11" t="s">
        <v>111</v>
      </c>
    </row>
    <row r="61" spans="1:8" x14ac:dyDescent="0.25">
      <c r="A61" s="2" t="s">
        <v>131</v>
      </c>
      <c r="B61" s="11" t="s">
        <v>132</v>
      </c>
      <c r="C61" s="10">
        <v>0</v>
      </c>
      <c r="D61" s="10">
        <v>50000</v>
      </c>
      <c r="E61" s="10">
        <v>50000</v>
      </c>
      <c r="F61" s="12">
        <f t="shared" si="21"/>
        <v>100</v>
      </c>
      <c r="G61" s="12"/>
      <c r="H61" s="3"/>
    </row>
    <row r="62" spans="1:8" ht="20.25" customHeight="1" x14ac:dyDescent="0.25">
      <c r="A62" s="53" t="s">
        <v>3</v>
      </c>
      <c r="B62" s="54"/>
      <c r="C62" s="9">
        <f>C5+C55</f>
        <v>1329720553.97</v>
      </c>
      <c r="D62" s="9">
        <f>D5+D55</f>
        <v>1733359902.1499999</v>
      </c>
      <c r="E62" s="9">
        <f>E5+E55</f>
        <v>1670633478.6699998</v>
      </c>
      <c r="F62" s="13">
        <f t="shared" si="21"/>
        <v>96.381223345353945</v>
      </c>
      <c r="G62" s="13">
        <f>E62/C62*100</f>
        <v>125.63793751116907</v>
      </c>
      <c r="H62" s="3"/>
    </row>
  </sheetData>
  <mergeCells count="6">
    <mergeCell ref="A62:B62"/>
    <mergeCell ref="A32:B32"/>
    <mergeCell ref="E1:F1"/>
    <mergeCell ref="A2:H2"/>
    <mergeCell ref="A3:H3"/>
    <mergeCell ref="A6:B6"/>
  </mergeCells>
  <pageMargins left="0.39370078740157483" right="0.39370078740157483" top="0.31496062992125984" bottom="0.27559055118110237" header="0.15748031496062992" footer="0.15748031496062992"/>
  <pageSetup paperSize="9" scale="6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Семенова</cp:lastModifiedBy>
  <cp:lastPrinted>2020-04-24T09:57:55Z</cp:lastPrinted>
  <dcterms:created xsi:type="dcterms:W3CDTF">2018-12-25T15:55:39Z</dcterms:created>
  <dcterms:modified xsi:type="dcterms:W3CDTF">2022-03-10T06:50:54Z</dcterms:modified>
</cp:coreProperties>
</file>