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285" windowWidth="15765" windowHeight="12555"/>
  </bookViews>
  <sheets>
    <sheet name="приложение" sheetId="5" r:id="rId1"/>
  </sheets>
  <definedNames>
    <definedName name="_xlnm._FilterDatabase" localSheetId="0" hidden="1">приложение!$A$4:$I$159</definedName>
    <definedName name="_xlnm.Print_Titles" localSheetId="0">приложение!$4:$4</definedName>
    <definedName name="_xlnm.Print_Area" localSheetId="0">приложение!$A$1:$I$159</definedName>
  </definedNames>
  <calcPr calcId="145621"/>
</workbook>
</file>

<file path=xl/calcChain.xml><?xml version="1.0" encoding="utf-8"?>
<calcChain xmlns="http://schemas.openxmlformats.org/spreadsheetml/2006/main">
  <c r="H112" i="5" l="1"/>
  <c r="H129" i="5"/>
  <c r="H115" i="5"/>
  <c r="H131" i="5"/>
  <c r="H146" i="5"/>
  <c r="H153" i="5"/>
  <c r="H147" i="5"/>
  <c r="H142" i="5"/>
  <c r="H123" i="5"/>
  <c r="H113" i="5"/>
  <c r="G112" i="5"/>
  <c r="G155" i="5" l="1"/>
  <c r="G146" i="5"/>
  <c r="G157" i="5" l="1"/>
  <c r="H104" i="5"/>
  <c r="H103" i="5" s="1"/>
  <c r="G153" i="5"/>
  <c r="G142" i="5"/>
  <c r="G138" i="5"/>
  <c r="G134" i="5"/>
  <c r="G132" i="5"/>
  <c r="G129" i="5"/>
  <c r="G105" i="5"/>
  <c r="F105" i="5"/>
  <c r="F129" i="5"/>
  <c r="F112" i="5" s="1"/>
  <c r="G131" i="5" l="1"/>
  <c r="G104" i="5" s="1"/>
  <c r="G103" i="5" s="1"/>
  <c r="F104" i="5"/>
  <c r="F103" i="5" s="1"/>
  <c r="E20" i="5"/>
  <c r="E19" i="5" s="1"/>
  <c r="E23" i="5"/>
  <c r="E136" i="5"/>
  <c r="E131" i="5" s="1"/>
  <c r="E142" i="5"/>
  <c r="E147" i="5"/>
  <c r="E146" i="5" s="1"/>
  <c r="D142" i="5"/>
  <c r="D136" i="5"/>
  <c r="E115" i="5"/>
  <c r="E129" i="5" l="1"/>
  <c r="E123" i="5"/>
  <c r="E108" i="5"/>
  <c r="E105" i="5" s="1"/>
  <c r="E113" i="5"/>
  <c r="E112" i="5" s="1"/>
  <c r="E104" i="5" l="1"/>
  <c r="E103" i="5" s="1"/>
  <c r="E159" i="5" s="1"/>
  <c r="H71" i="5"/>
  <c r="I99" i="5"/>
  <c r="I100" i="5"/>
  <c r="I101" i="5"/>
  <c r="I102" i="5"/>
  <c r="I80" i="5"/>
  <c r="H69" i="5"/>
  <c r="H68" i="5" s="1"/>
  <c r="H52" i="5"/>
  <c r="H49" i="5" s="1"/>
  <c r="H48" i="5" s="1"/>
  <c r="H33" i="5"/>
  <c r="I41" i="5"/>
  <c r="H39" i="5"/>
  <c r="H37" i="5"/>
  <c r="H35" i="5"/>
  <c r="H28" i="5"/>
  <c r="H27" i="5" s="1"/>
  <c r="G71" i="5" l="1"/>
  <c r="I86" i="5"/>
  <c r="I84" i="5"/>
  <c r="I81" i="5"/>
  <c r="I75" i="5"/>
  <c r="H67" i="5"/>
  <c r="G69" i="5"/>
  <c r="G68" i="5" s="1"/>
  <c r="G33" i="5"/>
  <c r="G39" i="5"/>
  <c r="I39" i="5" s="1"/>
  <c r="G37" i="5"/>
  <c r="G35" i="5"/>
  <c r="G28" i="5"/>
  <c r="G27" i="5" s="1"/>
  <c r="I21" i="5"/>
  <c r="I22" i="5"/>
  <c r="I24" i="5"/>
  <c r="I26" i="5"/>
  <c r="I29" i="5"/>
  <c r="I30" i="5"/>
  <c r="I31" i="5"/>
  <c r="I32" i="5"/>
  <c r="I36" i="5"/>
  <c r="I38" i="5"/>
  <c r="I40" i="5"/>
  <c r="I44" i="5"/>
  <c r="I45" i="5"/>
  <c r="I46" i="5"/>
  <c r="I47" i="5"/>
  <c r="I49" i="5"/>
  <c r="I50" i="5"/>
  <c r="I51" i="5"/>
  <c r="I52" i="5"/>
  <c r="I53" i="5"/>
  <c r="I55" i="5"/>
  <c r="I57" i="5"/>
  <c r="I58" i="5"/>
  <c r="I61" i="5"/>
  <c r="I62" i="5"/>
  <c r="I63" i="5"/>
  <c r="I64" i="5"/>
  <c r="I65" i="5"/>
  <c r="I66" i="5"/>
  <c r="I70" i="5"/>
  <c r="I72" i="5"/>
  <c r="I73" i="5"/>
  <c r="I74" i="5"/>
  <c r="I76" i="5"/>
  <c r="I77" i="5"/>
  <c r="I78" i="5"/>
  <c r="I79" i="5"/>
  <c r="I82" i="5"/>
  <c r="I83" i="5"/>
  <c r="I85" i="5"/>
  <c r="I87" i="5"/>
  <c r="I88" i="5"/>
  <c r="I89" i="5"/>
  <c r="I90" i="5"/>
  <c r="I91" i="5"/>
  <c r="I92" i="5"/>
  <c r="I93" i="5"/>
  <c r="I94" i="5"/>
  <c r="I95" i="5"/>
  <c r="I96" i="5"/>
  <c r="I97" i="5"/>
  <c r="I98" i="5"/>
  <c r="I103" i="5"/>
  <c r="I104" i="5"/>
  <c r="I105" i="5"/>
  <c r="I106" i="5"/>
  <c r="I107" i="5"/>
  <c r="I108" i="5"/>
  <c r="I109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G23" i="5"/>
  <c r="H23" i="5"/>
  <c r="G20" i="5"/>
  <c r="H20" i="5"/>
  <c r="I9" i="5"/>
  <c r="I10" i="5"/>
  <c r="I11" i="5"/>
  <c r="I12" i="5"/>
  <c r="I8" i="5"/>
  <c r="G7" i="5"/>
  <c r="G6" i="5" s="1"/>
  <c r="H7" i="5"/>
  <c r="H6" i="5" s="1"/>
  <c r="I69" i="5" l="1"/>
  <c r="G67" i="5"/>
  <c r="I67" i="5" s="1"/>
  <c r="I68" i="5"/>
  <c r="H19" i="5"/>
  <c r="H5" i="5" s="1"/>
  <c r="H159" i="5" s="1"/>
  <c r="G19" i="5"/>
  <c r="F7" i="5"/>
  <c r="F6" i="5" s="1"/>
  <c r="G5" i="5" l="1"/>
  <c r="G159" i="5" s="1"/>
  <c r="I7" i="5"/>
  <c r="C7" i="5"/>
  <c r="D23" i="5"/>
  <c r="F23" i="5"/>
  <c r="D20" i="5"/>
  <c r="F20" i="5"/>
  <c r="F19" i="5" s="1"/>
  <c r="F5" i="5" s="1"/>
  <c r="F159" i="5" s="1"/>
  <c r="D19" i="5" l="1"/>
  <c r="C71" i="5"/>
  <c r="I71" i="5" s="1"/>
  <c r="C59" i="5"/>
  <c r="I59" i="5" s="1"/>
  <c r="C60" i="5"/>
  <c r="I60" i="5" s="1"/>
  <c r="I13" i="5"/>
  <c r="C6" i="5" l="1"/>
  <c r="I6" i="5" l="1"/>
  <c r="C56" i="5" l="1"/>
  <c r="C48" i="5"/>
  <c r="I48" i="5" s="1"/>
  <c r="C43" i="5"/>
  <c r="I43" i="5" s="1"/>
  <c r="C42" i="5"/>
  <c r="I42" i="5" s="1"/>
  <c r="C37" i="5"/>
  <c r="I37" i="5" s="1"/>
  <c r="C35" i="5"/>
  <c r="I35" i="5" s="1"/>
  <c r="C34" i="5"/>
  <c r="C28" i="5"/>
  <c r="I28" i="5" s="1"/>
  <c r="C25" i="5"/>
  <c r="I25" i="5" s="1"/>
  <c r="C23" i="5"/>
  <c r="I23" i="5" s="1"/>
  <c r="C20" i="5"/>
  <c r="I20" i="5" s="1"/>
  <c r="C13" i="5"/>
  <c r="I34" i="5" l="1"/>
  <c r="C33" i="5"/>
  <c r="I33" i="5" s="1"/>
  <c r="C54" i="5"/>
  <c r="I54" i="5" s="1"/>
  <c r="I56" i="5"/>
  <c r="C27" i="5"/>
  <c r="I27" i="5" s="1"/>
  <c r="C19" i="5"/>
  <c r="I19" i="5" s="1"/>
  <c r="I5" i="5" l="1"/>
  <c r="I159" i="5" s="1"/>
  <c r="C5" i="5"/>
</calcChain>
</file>

<file path=xl/sharedStrings.xml><?xml version="1.0" encoding="utf-8"?>
<sst xmlns="http://schemas.openxmlformats.org/spreadsheetml/2006/main" count="302" uniqueCount="293">
  <si>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</si>
  <si>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</si>
  <si>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</si>
  <si>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</si>
  <si>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</si>
  <si>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</si>
  <si>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</si>
  <si>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</si>
  <si>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</si>
  <si>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</si>
  <si>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</si>
  <si>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</si>
  <si>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</si>
  <si>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</si>
  <si>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</si>
  <si>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</si>
  <si>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</si>
  <si>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</si>
  <si>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компенсации затрат государства</t>
  </si>
  <si>
    <t>БЕЗВОЗМЕЗДНЫЕ ПОСТУПЛЕНИЯ</t>
  </si>
  <si>
    <t>Плата за размещение отходов производства и потребления</t>
  </si>
  <si>
    <t>Плата за размещение отходов производства</t>
  </si>
  <si>
    <t>(в рублях)</t>
  </si>
  <si>
    <t>000 1 00 00000 00 0000 000</t>
  </si>
  <si>
    <t>000 1 01 00000 00 0000 000</t>
  </si>
  <si>
    <t>Акцизы по подакцизным товарам (продукции), производимым на территории Российской Федерации</t>
  </si>
  <si>
    <t xml:space="preserve">1 01 02000 01 0000 110   </t>
  </si>
  <si>
    <t>1 01 02010 01 0000 110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</si>
  <si>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</si>
  <si>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</si>
  <si>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  </t>
  </si>
  <si>
    <t>Налог на доходы физических лиц  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</si>
  <si>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</si>
  <si>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</si>
  <si>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НА ТОВАРЫ (работы,услуги), РЕАЛИЗУЕМЫЕ НА ТЕРРИТОРИИ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</si>
  <si>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</si>
  <si>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</si>
  <si>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</si>
  <si>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</si>
  <si>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</si>
  <si>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 xml:space="preserve">1 05 00000 00 0000 000   </t>
  </si>
  <si>
    <t xml:space="preserve">1 05 02000 00 0000 110   </t>
  </si>
  <si>
    <t>Единый налог на вмененный  доход  для  отдельных видов деятельности</t>
  </si>
  <si>
    <t>1 05 0201 002 0000 110</t>
  </si>
  <si>
    <t>1 0502 02 002 0000 110</t>
  </si>
  <si>
    <t>Единый налог на вмененный  доход  для  отдельных видов деятельности (за налоговые периоды, истекшие до 1 января 2011 года)</t>
  </si>
  <si>
    <t xml:space="preserve">1 05 0300000 0000 110   </t>
  </si>
  <si>
    <t xml:space="preserve">Единый сельскохозяйственный налог </t>
  </si>
  <si>
    <t xml:space="preserve">1 05 03010 01 0000 110   </t>
  </si>
  <si>
    <t>1 05 0400002  0000 110</t>
  </si>
  <si>
    <t>Налог, взимаемый в связи  с применением патентной  системы налогообложения</t>
  </si>
  <si>
    <t>1 05 04020 02 0000 110</t>
  </si>
  <si>
    <t xml:space="preserve"> Налоги, взимаемый в связи с применением патентной системы налогоообложения, зачисляемый в бюджеты муниципальных районов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</si>
  <si>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</si>
  <si>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</si>
  <si>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</si>
  <si>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</si>
  <si>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</si>
  <si>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1 11 00000 00 0000 000   </t>
  </si>
  <si>
    <t>1 11 05000 00 0000 120</t>
  </si>
  <si>
    <t>Доходы, получаемые в виде арендной либо  иной   платы за   передачу в возмездное пользование государственного и муниципального имущества (за исключением имущества , бюджетных 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</si>
  <si>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</si>
  <si>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</si>
  <si>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</si>
  <si>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</si>
  <si>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 за земли после разграничения  государственной   собственности  на землю, а также средства от продажи права на заключение договоров аренды указанных земельных участков  (за исключением земельных участков муниципальных бюджетных и автономных учреждений)</t>
  </si>
  <si>
    <t>111 050 25 05 0000 120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</si>
  <si>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</si>
  <si>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1 11 0503 000 0000 120</t>
  </si>
  <si>
    <t>Доходы от сдачи в аренду имущества находящегося в оперативном управлении органов  государственной власти  органов  местного самоуправления  государственных внебюджетных фондов и созданных ими учреждений  (за исключением имущества муниципальных бюджетных и автономных учреждений)</t>
  </si>
  <si>
    <t>1 11 05035 05 0000 120</t>
  </si>
  <si>
    <t>Доходы от сдачи в аренду имущества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</si>
  <si>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</si>
  <si>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1 11 07010 00 0000 120 </t>
  </si>
  <si>
    <t>Доходы от перечисления части прибыли,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</si>
  <si>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</si>
  <si>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</si>
  <si>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</si>
  <si>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</si>
  <si>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</si>
  <si>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</si>
  <si>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</si>
  <si>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1 12 01041 01 0000 120</t>
  </si>
  <si>
    <t>1 13 00000 00 0000 000</t>
  </si>
  <si>
    <t>ДОХОДЫ ОТ ОКАЗАНИЯ ПЛАТНЫХ УСЛУГ (РАБОТ) И КОМПЕНСАЦИИ ЗАТРАТ ГОСУДАРСТВА</t>
  </si>
  <si>
    <t>1 13 0200000  0000 130</t>
  </si>
  <si>
    <t>1 13 0299 000 0000 130</t>
  </si>
  <si>
    <t>Прочие доходы от компенсации затрат 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</si>
  <si>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</si>
  <si>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</si>
  <si>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</si>
  <si>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 ОТ  ПРОДАЖИ  МАТЕРИАЛЬНЫХ  И 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</si>
  <si>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</si>
  <si>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</si>
  <si>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</si>
  <si>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</si>
  <si>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</si>
  <si>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</si>
  <si>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</si>
  <si>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 и автономных учреждений)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</si>
  <si>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</si>
  <si>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</si>
  <si>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 xml:space="preserve">1 16 00000 00 0000 000   </t>
  </si>
  <si>
    <t xml:space="preserve"> ШТРАФЫ,САНКЦИИ,ВОЗМЕЩЕНИЕ УЩЕРБА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</si>
  <si>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</si>
  <si>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</si>
  <si>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</si>
  <si>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</si>
  <si>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</si>
  <si>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1 11 09000 00 0000 120</t>
  </si>
  <si>
    <t>Прочие доходы от использования имущества и прав, находящегося в государственной  и муниципальной собственности (за исключением имущества  бюджетных и автономных учреждений, а также имущества 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</si>
  <si>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</si>
  <si>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</si>
  <si>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</si>
  <si>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</si>
  <si>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1 16 01053 01 0000 140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</si>
  <si>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</si>
  <si>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</si>
  <si>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</si>
  <si>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</si>
  <si>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</si>
  <si>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</si>
  <si>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</si>
  <si>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</si>
  <si>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</si>
  <si>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</si>
  <si>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1 08 07150 01 0000 110</t>
  </si>
  <si>
    <t>Государственная пошлина за выдачу разрешения на установку рекламной кострукции</t>
  </si>
  <si>
    <t>1 13 02065 05 0000 130</t>
  </si>
  <si>
    <t>Доходы поступающие в порядк возмещения расходов, понесенных в связи с эксплуатацией имущества муниципальных районов</t>
  </si>
  <si>
    <t>Сумма на 2021 год
(с учетом изменений)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</si>
  <si>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</si>
  <si>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</si>
  <si>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﻿1 16 10123 01 0000 140
</t>
  </si>
  <si>
    <t xml:space="preserve">﻿Доходы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</si>
  <si>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</si>
  <si>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</si>
  <si>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</si>
  <si>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</si>
  <si>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</si>
  <si>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</si>
  <si>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</si>
  <si>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</si>
  <si>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 xml:space="preserve">Дотации бюджетам муниципальных районов на выравнивание бюджетной обеспеченности из бюджета субъекта Российской Федерации  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</si>
  <si>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</si>
  <si>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</si>
  <si>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</si>
  <si>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</si>
  <si>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</si>
  <si>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</si>
  <si>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</si>
  <si>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</si>
  <si>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</si>
  <si>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</si>
  <si>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2 02 25243 00 0000 150</t>
  </si>
  <si>
    <t>Субсидии на строительство и реконструкцию (модернизацию) объектов питьевого водоснабжения</t>
  </si>
  <si>
    <t>2 02 25243 05 0000 150</t>
  </si>
  <si>
    <t>Субсидии муниципальным районам на строительство и реконструкцию (модернизацию) объектов питьевого водоснабжения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</si>
  <si>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</si>
  <si>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</si>
  <si>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</si>
  <si>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</si>
  <si>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</si>
  <si>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муниципальных домов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</si>
  <si>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</si>
  <si>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</si>
  <si>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</si>
  <si>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</si>
  <si>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</si>
  <si>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</si>
  <si>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</si>
  <si>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Субсидии бюджетам  на поддержку отрасли культуры</t>
  </si>
  <si>
    <t>2 02 25519 05 0000 150</t>
  </si>
  <si>
    <t>Субсидии бюджетам муниципальных районов  на поддержку отрасли культуры</t>
  </si>
  <si>
    <t>202  25576 00 0000 150</t>
  </si>
  <si>
    <t>Субсидии бюджетам  на обеспечение комплексного развития сельских территорий</t>
  </si>
  <si>
    <t>202  25576 05 0000 150</t>
  </si>
  <si>
    <t>Субсидии бюджетам муниципальных районов на обеспечение комплексного развития сельских территорий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</si>
  <si>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</si>
  <si>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</si>
  <si>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</si>
  <si>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</si>
  <si>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>2 02 30000 00 0000 150</t>
  </si>
  <si>
    <t xml:space="preserve">Субвенции бюджетам субъектов Российской Федерации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</si>
  <si>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</si>
  <si>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</si>
  <si>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</si>
  <si>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</si>
  <si>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</si>
  <si>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</si>
  <si>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</si>
  <si>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</si>
  <si>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</si>
  <si>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</si>
  <si>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</si>
  <si>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</si>
  <si>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</si>
  <si>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</si>
  <si>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</si>
  <si>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</si>
  <si>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</si>
  <si>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</si>
  <si>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</si>
  <si>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</si>
  <si>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</si>
  <si>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</si>
  <si>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</si>
  <si>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</si>
  <si>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 2 02 35469 00 0000 150</t>
  </si>
  <si>
    <t>Субвенции бюджетам 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</si>
  <si>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</si>
  <si>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</si>
  <si>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</si>
  <si>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</si>
  <si>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</si>
  <si>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</si>
  <si>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</si>
  <si>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</si>
  <si>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</si>
  <si>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</si>
  <si>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</si>
  <si>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</si>
  <si>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2 02 45393 00 0000 150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</si>
  <si>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</si>
  <si>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2 02 45393 05 0000 150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</si>
  <si>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</si>
  <si>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ВСЕГО</t>
  </si>
  <si>
    <t>Решение от 29.06.2021 № 6-30-3</t>
  </si>
  <si>
    <t>Сумма на 2021 год (решения
от 15.12.2020 
№ 6-25-1, первоначальный)</t>
  </si>
  <si>
    <t>Решение от 29.07.2021 № 6-31-1</t>
  </si>
  <si>
    <t>1 01 02080 01 0000 110</t>
  </si>
  <si>
    <t>Налог на доходы физических лиц в части суммы налога, превышающей 650 000 рублей, 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</si>
  <si>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</si>
  <si>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</si>
  <si>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1 13 02990 00 0000 130</t>
  </si>
  <si>
    <t>Прочии доходы от компенсации затрат государства</t>
  </si>
  <si>
    <t>Прочии доходы от компенсации затрат бюджетов муниципальных районов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</si>
  <si>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</si>
  <si>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</si>
  <si>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</si>
  <si>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</si>
  <si>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</si>
  <si>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Кодексом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</si>
  <si>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000 1140 00 0000 000</t>
  </si>
  <si>
    <t>ДОХОДЫ ОТ ПРОДАЖИ МАТЕРИАЛЬНЫХ И НЕМАТЕРИАЛЬНЫХ АКТИВОВ</t>
  </si>
  <si>
    <t>000 1140600000 0000 430</t>
  </si>
  <si>
    <t>000 1140601000 0000 430</t>
  </si>
  <si>
    <t>Доходы от продажи земельных участков, государственная собственность на которые не разграничена</t>
  </si>
  <si>
    <t>000 1140601305 0000 430</t>
  </si>
  <si>
    <t>Сведения о внесенных в течение 2021 года года изменениях, внесенных в решение Брянского районного Совета народных депутатов "О бюджете Брянского муниципального района Брянской области на 2021 год и на плановый период 2022 и 2023 годов", в части доходов на 2021 год</t>
  </si>
  <si>
    <t>Решение от 28.10.2021 № 6-34-2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</si>
  <si>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</si>
  <si>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</si>
  <si>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</si>
  <si>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</si>
  <si>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</si>
  <si>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</si>
  <si>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</si>
  <si>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в 2019 году</t>
  </si>
  <si>
    <t>Решение от 22.12.2021 № 6-37-1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</si>
  <si>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</si>
  <si>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</si>
  <si>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1 16 01194 01 0000 140</t>
  </si>
  <si>
    <t>Административные штрафы, установленные главой 19 Кодексом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</si>
  <si>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</si>
  <si>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</si>
  <si>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</si>
  <si>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</si>
  <si>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1 16 09040 05 0000 140</t>
  </si>
  <si>
    <t>Денежные средства, изымаемые в собственность муниципального района в соответствии с решением судов (за исключением обвинительных приговоров судов)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</si>
  <si>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</si>
  <si>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</si>
  <si>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Решение от 24.02.2021 № 6-27-3</t>
  </si>
  <si>
    <t>2 02 19999 05 0000 151</t>
  </si>
  <si>
    <t xml:space="preserve">Прочие дотации бюджетам </t>
  </si>
  <si>
    <t>Прочие дотации бюджетам муниципальных районов</t>
  </si>
  <si>
    <t>2 02 19999 00 0000 150</t>
  </si>
  <si>
    <t>2 02 45390 00 0000 150</t>
  </si>
  <si>
    <t>2 02 45390 05 0000 150</t>
  </si>
  <si>
    <t>Межбюджетные трансферты, передаваемые бюджетам муниципальных райнов на финансовое обеспечение дорожной деятельности</t>
  </si>
  <si>
    <t>Межбюджетные трансферты, передаваемые бюджетам  на финансовое обеспечение дорожной деятельности</t>
  </si>
  <si>
    <t>2 02 49999 05 0000 150</t>
  </si>
  <si>
    <t>Прочие межбюджетные трансферты, передаваемые бюджетам муниципальных районов</t>
  </si>
  <si>
    <t>2 02 49999 00 0000 150</t>
  </si>
  <si>
    <t xml:space="preserve">Прочие межбюджетные трансферты, передаваемые бюджетам </t>
  </si>
  <si>
    <t>2 07 00000 00 0000 000</t>
  </si>
  <si>
    <t>ПРОЧИЕ БЕЗВОЗМЕЗДНЫЕ ПОСТУПЛЕНИЯ</t>
  </si>
  <si>
    <t>2 07 05030 05 0000 000</t>
  </si>
  <si>
    <t xml:space="preserve">    2 02 29001 00 0000 150</t>
  </si>
  <si>
    <t>Субсидии бюджетам  за счет средств резервного фонда Правительства Российской Федерации</t>
  </si>
  <si>
    <t xml:space="preserve">    2 02 29001 05 0000 150</t>
  </si>
  <si>
    <t>Субсидии бюджетам муниципальных районов за счет средств резервного фонда Правительства Российской Федерации</t>
  </si>
  <si>
    <t>Прочие безвозмездные поступления в бюджеты 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</si>
</sst>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color rgb="FF000000"/>
      <name val="Arial Cyr"/>
    </font>
    <font>
      <sz val="10"/>
      <name val="Arial Cyr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" fontId="8" fillId="0" borderId="4">
      <alignment horizontal="center" vertical="top" shrinkToFit="1"/>
    </xf>
    <xf numFmtId="0" fontId="9" fillId="0" borderId="5">
      <alignment horizontal="left" wrapText="1" indent="2"/>
    </xf>
    <xf numFmtId="49" fontId="8" fillId="0" borderId="4">
      <alignment horizontal="left" vertical="top" wrapText="1"/>
    </xf>
    <xf numFmtId="4" fontId="8" fillId="0" borderId="4">
      <alignment horizontal="right" vertical="top" shrinkToFit="1"/>
    </xf>
    <xf numFmtId="49" fontId="9" fillId="0" borderId="4">
      <alignment horizontal="center"/>
    </xf>
    <xf numFmtId="4" fontId="10" fillId="2" borderId="4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12" fillId="0" borderId="5">
      <alignment horizontal="left" wrapText="1" indent="2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7">
      <alignment horizontal="left" wrapText="1" indent="2"/>
    </xf>
    <xf numFmtId="49" fontId="16" fillId="0" borderId="9">
      <alignment horizontal="center"/>
    </xf>
    <xf numFmtId="0" fontId="17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19" fillId="0" borderId="0"/>
    <xf numFmtId="0" fontId="20" fillId="4" borderId="0"/>
    <xf numFmtId="0" fontId="8" fillId="4" borderId="0"/>
    <xf numFmtId="0" fontId="20" fillId="0" borderId="0">
      <alignment wrapText="1"/>
    </xf>
    <xf numFmtId="0" fontId="8" fillId="0" borderId="0">
      <alignment wrapText="1"/>
    </xf>
    <xf numFmtId="0" fontId="20" fillId="0" borderId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0" fillId="0" borderId="0">
      <alignment horizontal="right"/>
    </xf>
    <xf numFmtId="0" fontId="8" fillId="0" borderId="0">
      <alignment horizontal="right"/>
    </xf>
    <xf numFmtId="0" fontId="20" fillId="4" borderId="10"/>
    <xf numFmtId="0" fontId="8" fillId="4" borderId="10"/>
    <xf numFmtId="0" fontId="20" fillId="0" borderId="4">
      <alignment horizontal="center" vertical="center" wrapText="1"/>
    </xf>
    <xf numFmtId="0" fontId="8" fillId="0" borderId="4">
      <alignment horizontal="center" vertical="center" wrapText="1"/>
    </xf>
    <xf numFmtId="0" fontId="20" fillId="4" borderId="11"/>
    <xf numFmtId="0" fontId="8" fillId="4" borderId="11"/>
    <xf numFmtId="0" fontId="20" fillId="4" borderId="0">
      <alignment shrinkToFit="1"/>
    </xf>
    <xf numFmtId="0" fontId="8" fillId="4" borderId="0">
      <alignment shrinkToFit="1"/>
    </xf>
    <xf numFmtId="0" fontId="23" fillId="0" borderId="11">
      <alignment horizontal="right"/>
    </xf>
    <xf numFmtId="0" fontId="10" fillId="0" borderId="11">
      <alignment horizontal="right"/>
    </xf>
    <xf numFmtId="4" fontId="23" fillId="5" borderId="11">
      <alignment horizontal="right" vertical="top" shrinkToFit="1"/>
    </xf>
    <xf numFmtId="4" fontId="10" fillId="5" borderId="11">
      <alignment horizontal="right" vertical="top" shrinkToFit="1"/>
    </xf>
    <xf numFmtId="4" fontId="23" fillId="2" borderId="11">
      <alignment horizontal="right" vertical="top" shrinkToFit="1"/>
    </xf>
    <xf numFmtId="4" fontId="10" fillId="2" borderId="11">
      <alignment horizontal="right" vertical="top" shrinkToFit="1"/>
    </xf>
    <xf numFmtId="0" fontId="20" fillId="0" borderId="0">
      <alignment horizontal="left" wrapText="1"/>
    </xf>
    <xf numFmtId="0" fontId="8" fillId="0" borderId="0">
      <alignment horizontal="left" wrapText="1"/>
    </xf>
    <xf numFmtId="0" fontId="23" fillId="0" borderId="4">
      <alignment vertical="top" wrapText="1"/>
    </xf>
    <xf numFmtId="0" fontId="10" fillId="0" borderId="4">
      <alignment vertical="top" wrapText="1"/>
    </xf>
    <xf numFmtId="49" fontId="20" fillId="0" borderId="4">
      <alignment horizontal="center" vertical="top" shrinkToFit="1"/>
    </xf>
    <xf numFmtId="49" fontId="8" fillId="0" borderId="4">
      <alignment horizontal="center" vertical="top" shrinkToFit="1"/>
    </xf>
    <xf numFmtId="4" fontId="23" fillId="5" borderId="4">
      <alignment horizontal="right" vertical="top" shrinkToFit="1"/>
    </xf>
    <xf numFmtId="4" fontId="10" fillId="5" borderId="4">
      <alignment horizontal="right" vertical="top" shrinkToFit="1"/>
    </xf>
    <xf numFmtId="4" fontId="23" fillId="2" borderId="4">
      <alignment horizontal="right" vertical="top" shrinkToFit="1"/>
    </xf>
    <xf numFmtId="4" fontId="10" fillId="2" borderId="4">
      <alignment horizontal="right" vertical="top" shrinkToFit="1"/>
    </xf>
    <xf numFmtId="0" fontId="20" fillId="4" borderId="12"/>
    <xf numFmtId="0" fontId="8" fillId="4" borderId="12"/>
    <xf numFmtId="0" fontId="20" fillId="4" borderId="12">
      <alignment horizontal="center"/>
    </xf>
    <xf numFmtId="0" fontId="8" fillId="4" borderId="12">
      <alignment horizontal="center"/>
    </xf>
    <xf numFmtId="4" fontId="23" fillId="0" borderId="4">
      <alignment horizontal="right" vertical="top" shrinkToFit="1"/>
    </xf>
    <xf numFmtId="4" fontId="10" fillId="0" borderId="4">
      <alignment horizontal="right" vertical="top" shrinkToFit="1"/>
    </xf>
    <xf numFmtId="49" fontId="20" fillId="0" borderId="4">
      <alignment horizontal="left" vertical="top" wrapText="1" indent="2"/>
    </xf>
    <xf numFmtId="49" fontId="8" fillId="0" borderId="4">
      <alignment horizontal="left" vertical="top" wrapText="1" indent="2"/>
    </xf>
    <xf numFmtId="4" fontId="20" fillId="0" borderId="4">
      <alignment horizontal="right" vertical="top" shrinkToFit="1"/>
    </xf>
    <xf numFmtId="4" fontId="8" fillId="0" borderId="4">
      <alignment horizontal="right" vertical="top" shrinkToFit="1"/>
    </xf>
    <xf numFmtId="0" fontId="20" fillId="4" borderId="12">
      <alignment shrinkToFit="1"/>
    </xf>
    <xf numFmtId="0" fontId="8" fillId="4" borderId="12">
      <alignment shrinkToFit="1"/>
    </xf>
    <xf numFmtId="0" fontId="20" fillId="4" borderId="11">
      <alignment horizontal="center"/>
    </xf>
    <xf numFmtId="0" fontId="8" fillId="4" borderId="11">
      <alignment horizontal="center"/>
    </xf>
    <xf numFmtId="0" fontId="17" fillId="0" borderId="0"/>
    <xf numFmtId="0" fontId="18" fillId="0" borderId="0"/>
    <xf numFmtId="0" fontId="19" fillId="0" borderId="0"/>
    <xf numFmtId="0" fontId="18" fillId="0" borderId="0"/>
    <xf numFmtId="164" fontId="17" fillId="0" borderId="0" applyFont="0" applyFill="0" applyBorder="0" applyAlignment="0" applyProtection="0"/>
    <xf numFmtId="0" fontId="24" fillId="0" borderId="10"/>
    <xf numFmtId="0" fontId="8" fillId="0" borderId="13"/>
    <xf numFmtId="4" fontId="16" fillId="0" borderId="9">
      <alignment horizontal="right" shrinkToFit="1"/>
    </xf>
    <xf numFmtId="2" fontId="16" fillId="0" borderId="14">
      <alignment horizontal="center" shrinkToFit="1"/>
    </xf>
    <xf numFmtId="4" fontId="16" fillId="0" borderId="14">
      <alignment horizontal="right" shrinkToFit="1"/>
    </xf>
    <xf numFmtId="0" fontId="10" fillId="0" borderId="4">
      <alignment vertical="top" wrapText="1"/>
    </xf>
    <xf numFmtId="4" fontId="10" fillId="2" borderId="4">
      <alignment horizontal="right" vertical="top" shrinkToFit="1"/>
    </xf>
  </cellStyleXfs>
  <cellXfs count="48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4" fillId="0" borderId="6" xfId="12" applyFont="1" applyBorder="1" applyAlignment="1" applyProtection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12" applyFont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1" fillId="0" borderId="8" xfId="13" applyNumberFormat="1" applyFont="1" applyBorder="1" applyProtection="1">
      <alignment horizontal="left" wrapText="1" indent="2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3" fontId="13" fillId="0" borderId="2" xfId="74" applyNumberFormat="1" applyFont="1" applyFill="1" applyBorder="1" applyAlignment="1">
      <alignment horizontal="center" vertical="center"/>
    </xf>
    <xf numFmtId="0" fontId="4" fillId="0" borderId="2" xfId="12" applyFont="1" applyBorder="1" applyAlignment="1" applyProtection="1">
      <alignment wrapText="1"/>
    </xf>
    <xf numFmtId="0" fontId="4" fillId="0" borderId="2" xfId="12" applyFont="1" applyBorder="1" applyAlignment="1" applyProtection="1">
      <alignment horizontal="left" vertical="center" wrapText="1"/>
    </xf>
    <xf numFmtId="0" fontId="4" fillId="0" borderId="2" xfId="12" applyFont="1" applyBorder="1" applyAlignment="1" applyProtection="1">
      <alignment vertical="top" wrapText="1"/>
    </xf>
    <xf numFmtId="0" fontId="14" fillId="0" borderId="2" xfId="0" applyFont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25" fillId="0" borderId="4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</cellXfs>
  <cellStyles count="86">
    <cellStyle name="br" xfId="16"/>
    <cellStyle name="br 2" xfId="17"/>
    <cellStyle name="col" xfId="18"/>
    <cellStyle name="col 2" xfId="19"/>
    <cellStyle name="style0" xfId="20"/>
    <cellStyle name="style0 2" xfId="21"/>
    <cellStyle name="td" xfId="22"/>
    <cellStyle name="td 2" xfId="23"/>
    <cellStyle name="tr" xfId="24"/>
    <cellStyle name="tr 2" xfId="25"/>
    <cellStyle name="xl21" xfId="26"/>
    <cellStyle name="xl21 2" xfId="27"/>
    <cellStyle name="xl22" xfId="28"/>
    <cellStyle name="xl22 2" xfId="29"/>
    <cellStyle name="xl23" xfId="30"/>
    <cellStyle name="xl23 2" xfId="31"/>
    <cellStyle name="xl24" xfId="32"/>
    <cellStyle name="xl24 2" xfId="33"/>
    <cellStyle name="xl25" xfId="34"/>
    <cellStyle name="xl25 2" xfId="35"/>
    <cellStyle name="xl26" xfId="1"/>
    <cellStyle name="xl26 2" xfId="37"/>
    <cellStyle name="xl26 3" xfId="36"/>
    <cellStyle name="xl27" xfId="38"/>
    <cellStyle name="xl27 2" xfId="39"/>
    <cellStyle name="xl28" xfId="40"/>
    <cellStyle name="xl28 2" xfId="41"/>
    <cellStyle name="xl29" xfId="42"/>
    <cellStyle name="xl29 2" xfId="43"/>
    <cellStyle name="xl30" xfId="13"/>
    <cellStyle name="xl30 2" xfId="45"/>
    <cellStyle name="xl30 3" xfId="44"/>
    <cellStyle name="xl31" xfId="11"/>
    <cellStyle name="xl31 2" xfId="47"/>
    <cellStyle name="xl31 3" xfId="46"/>
    <cellStyle name="xl32" xfId="48"/>
    <cellStyle name="xl32 2" xfId="49"/>
    <cellStyle name="xl33" xfId="50"/>
    <cellStyle name="xl33 2" xfId="51"/>
    <cellStyle name="xl34" xfId="2"/>
    <cellStyle name="xl34 2" xfId="53"/>
    <cellStyle name="xl34 3" xfId="52"/>
    <cellStyle name="xl35" xfId="54"/>
    <cellStyle name="xl35 2" xfId="55"/>
    <cellStyle name="xl36" xfId="56"/>
    <cellStyle name="xl36 2" xfId="57"/>
    <cellStyle name="xl37" xfId="58"/>
    <cellStyle name="xl37 2" xfId="59"/>
    <cellStyle name="xl38" xfId="3"/>
    <cellStyle name="xl38 2" xfId="61"/>
    <cellStyle name="xl38 3" xfId="60"/>
    <cellStyle name="xl39" xfId="62"/>
    <cellStyle name="xl39 2" xfId="63"/>
    <cellStyle name="xl40" xfId="64"/>
    <cellStyle name="xl40 2" xfId="65"/>
    <cellStyle name="xl41" xfId="14"/>
    <cellStyle name="xl41 2" xfId="67"/>
    <cellStyle name="xl41 3" xfId="66"/>
    <cellStyle name="xl42" xfId="4"/>
    <cellStyle name="xl42 2" xfId="69"/>
    <cellStyle name="xl42 3" xfId="68"/>
    <cellStyle name="xl43" xfId="70"/>
    <cellStyle name="xl43 2" xfId="71"/>
    <cellStyle name="xl44" xfId="72"/>
    <cellStyle name="xl44 2" xfId="73"/>
    <cellStyle name="xl52" xfId="5"/>
    <cellStyle name="xl61" xfId="84"/>
    <cellStyle name="xl63" xfId="6"/>
    <cellStyle name="xl63 2" xfId="79"/>
    <cellStyle name="xl64" xfId="85"/>
    <cellStyle name="xl84" xfId="80"/>
    <cellStyle name="xl95" xfId="81"/>
    <cellStyle name="xl96" xfId="82"/>
    <cellStyle name="xl97" xfId="83"/>
    <cellStyle name="Гиперссылка" xfId="12" builtinId="8"/>
    <cellStyle name="Обычный" xfId="0" builtinId="0"/>
    <cellStyle name="Обычный 2" xfId="7"/>
    <cellStyle name="Обычный 2 2" xfId="74"/>
    <cellStyle name="Обычный 3" xfId="8"/>
    <cellStyle name="Обычный 3 2" xfId="75"/>
    <cellStyle name="Обычный 4" xfId="76"/>
    <cellStyle name="Обычный 5" xfId="15"/>
    <cellStyle name="Обычный 6 2" xfId="77"/>
    <cellStyle name="Стиль 1" xfId="9"/>
    <cellStyle name="Финансовый 2" xfId="10"/>
    <cellStyle name="Финансовый 2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EB18CDC98488A334D7D41A9F8ABBE3966FEEAA4139AA79421F642318D9241154AE8764823624862A577909F4159B7A67F0E46B4EA57DD7542n1O" TargetMode="External"/><Relationship Id="rId1" Type="http://schemas.openxmlformats.org/officeDocument/2006/relationships/hyperlink" Target="consultantplus://offline/ref=9EB18CDC98488A334D7D41A9F8ABBE3966FEEAA4139AA79421F642318D9241154AE8764823634D69A077909F4159B7A67F0E46B4EA57DD7542n1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showGridLines="0" tabSelected="1" view="pageBreakPreview" zoomScaleNormal="70" zoomScaleSheetLayoutView="100" workbookViewId="0">
      <pane ySplit="4" topLeftCell="A144" activePane="bottomLeft" state="frozen"/>
      <selection pane="bottomLeft" activeCell="B69" sqref="B69"/>
    </sheetView>
  </sheetViews>
  <sheetFormatPr defaultColWidth="9.140625" defaultRowHeight="15.75" x14ac:dyDescent="0.25"/>
  <cols>
    <col min="1" max="1" width="27.140625" style="4" customWidth="1"/>
    <col min="2" max="2" width="61.140625" style="4" customWidth="1"/>
    <col min="3" max="3" width="18.7109375" style="4" customWidth="1"/>
    <col min="4" max="4" width="14.85546875" style="4" customWidth="1"/>
    <col min="5" max="5" width="16" style="4" customWidth="1"/>
    <col min="6" max="6" width="15.5703125" style="4" customWidth="1"/>
    <col min="7" max="7" width="15.28515625" style="4" customWidth="1"/>
    <col min="8" max="8" width="14.85546875" style="4" customWidth="1"/>
    <col min="9" max="9" width="19.42578125" style="5" customWidth="1"/>
    <col min="10" max="10" width="15.28515625" style="4" customWidth="1"/>
    <col min="11" max="222" width="9.140625" style="4"/>
    <col min="223" max="224" width="12.28515625" style="4" customWidth="1"/>
    <col min="225" max="225" width="13.42578125" style="4" customWidth="1"/>
    <col min="226" max="226" width="59.140625" style="4" customWidth="1"/>
    <col min="227" max="227" width="18.140625" style="4" customWidth="1"/>
    <col min="228" max="228" width="32.140625" style="4" customWidth="1"/>
    <col min="229" max="229" width="86.7109375" style="4" customWidth="1"/>
    <col min="230" max="238" width="23.140625" style="4" customWidth="1"/>
    <col min="239" max="239" width="91.42578125" style="4" customWidth="1"/>
    <col min="240" max="245" width="19.140625" style="4" customWidth="1"/>
    <col min="246" max="16384" width="9.140625" style="4"/>
  </cols>
  <sheetData>
    <row r="1" spans="1:9" ht="4.9000000000000004" customHeight="1" x14ac:dyDescent="0.25">
      <c r="I1" s="7"/>
    </row>
    <row r="2" spans="1:9" ht="61.5" customHeight="1" x14ac:dyDescent="0.25">
      <c r="A2" s="47" t="s">
        <v>249</v>
      </c>
      <c r="B2" s="47"/>
      <c r="C2" s="47"/>
      <c r="D2" s="47"/>
      <c r="E2" s="47"/>
      <c r="F2" s="47"/>
      <c r="G2" s="47"/>
      <c r="H2" s="47"/>
      <c r="I2" s="47"/>
    </row>
    <row r="3" spans="1:9" ht="17.25" customHeight="1" x14ac:dyDescent="0.25">
      <c r="A3" s="46" t="s">
        <v>22</v>
      </c>
      <c r="B3" s="46"/>
      <c r="C3" s="46"/>
      <c r="D3" s="46"/>
      <c r="E3" s="46"/>
      <c r="F3" s="46"/>
      <c r="G3" s="46"/>
      <c r="H3" s="46"/>
      <c r="I3" s="46"/>
    </row>
    <row r="4" spans="1:9" ht="81" customHeight="1" x14ac:dyDescent="0.25">
      <c r="A4" s="6" t="s">
        <v>0</v>
      </c>
      <c r="B4" s="6" t="s">
        <v>1</v>
      </c>
      <c r="C4" s="14" t="s">
        <v>228</v>
      </c>
      <c r="D4" s="14" t="s">
        <v>272</v>
      </c>
      <c r="E4" s="14" t="s">
        <v>227</v>
      </c>
      <c r="F4" s="14" t="s">
        <v>229</v>
      </c>
      <c r="G4" s="14" t="s">
        <v>250</v>
      </c>
      <c r="H4" s="14" t="s">
        <v>259</v>
      </c>
      <c r="I4" s="1" t="s">
        <v>130</v>
      </c>
    </row>
    <row r="5" spans="1:9" ht="31.5" x14ac:dyDescent="0.25">
      <c r="A5" s="12" t="s">
        <v>23</v>
      </c>
      <c r="B5" s="13" t="s">
        <v>2</v>
      </c>
      <c r="C5" s="33">
        <f>C6+C13+C19+C27+C33+C48+C54+C59+C71</f>
        <v>391517800</v>
      </c>
      <c r="D5" s="33">
        <v>0</v>
      </c>
      <c r="E5" s="33">
        <v>0</v>
      </c>
      <c r="F5" s="33">
        <f>F6+F13+F19+F27+F33+F48+F54+F67+F71</f>
        <v>9683300</v>
      </c>
      <c r="G5" s="33">
        <f t="shared" ref="G5:H5" si="0">G6+G13+G19+G27+G33+G48+G54+G67+G71</f>
        <v>52561500</v>
      </c>
      <c r="H5" s="33">
        <f t="shared" si="0"/>
        <v>35083200</v>
      </c>
      <c r="I5" s="33">
        <f>I6+I13+I19+I27+I33+I48+I54+I67+I71</f>
        <v>488845800</v>
      </c>
    </row>
    <row r="6" spans="1:9" ht="31.5" x14ac:dyDescent="0.25">
      <c r="A6" s="12" t="s">
        <v>24</v>
      </c>
      <c r="B6" s="13" t="s">
        <v>3</v>
      </c>
      <c r="C6" s="33">
        <f>C7</f>
        <v>329880000</v>
      </c>
      <c r="D6" s="33"/>
      <c r="E6" s="33"/>
      <c r="F6" s="33">
        <f>F7</f>
        <v>0</v>
      </c>
      <c r="G6" s="33">
        <f t="shared" ref="G6:H6" si="1">G7</f>
        <v>34224200</v>
      </c>
      <c r="H6" s="33">
        <f t="shared" si="1"/>
        <v>25895800</v>
      </c>
      <c r="I6" s="33">
        <f>I7</f>
        <v>390000000</v>
      </c>
    </row>
    <row r="7" spans="1:9" ht="27" customHeight="1" x14ac:dyDescent="0.25">
      <c r="A7" s="15" t="s">
        <v>26</v>
      </c>
      <c r="B7" s="16" t="s">
        <v>4</v>
      </c>
      <c r="C7" s="28">
        <f>SUM(C8:C12)</f>
        <v>329880000</v>
      </c>
      <c r="D7" s="28"/>
      <c r="E7" s="28"/>
      <c r="F7" s="28">
        <f>F8+F9+F10+F11+F12</f>
        <v>0</v>
      </c>
      <c r="G7" s="28">
        <f t="shared" ref="G7:H7" si="2">G8+G9+G10+G11+G12</f>
        <v>34224200</v>
      </c>
      <c r="H7" s="28">
        <f t="shared" si="2"/>
        <v>25895800</v>
      </c>
      <c r="I7" s="28">
        <f>SUM(I8:I12)</f>
        <v>390000000</v>
      </c>
    </row>
    <row r="8" spans="1:9" ht="61.5" customHeight="1" x14ac:dyDescent="0.25">
      <c r="A8" s="15" t="s">
        <v>27</v>
      </c>
      <c r="B8" s="16" t="s">
        <v>5</v>
      </c>
      <c r="C8" s="38">
        <v>295360000</v>
      </c>
      <c r="D8" s="38"/>
      <c r="E8" s="38"/>
      <c r="F8" s="38">
        <v>-10000000</v>
      </c>
      <c r="G8" s="38">
        <v>22272200</v>
      </c>
      <c r="H8" s="38">
        <v>17007800</v>
      </c>
      <c r="I8" s="38">
        <f>SUM(C8:H8)</f>
        <v>324640000</v>
      </c>
    </row>
    <row r="9" spans="1:9" ht="105" x14ac:dyDescent="0.25">
      <c r="A9" s="15" t="s">
        <v>28</v>
      </c>
      <c r="B9" s="16" t="s">
        <v>29</v>
      </c>
      <c r="C9" s="38">
        <v>28943000</v>
      </c>
      <c r="D9" s="38"/>
      <c r="E9" s="38"/>
      <c r="F9" s="38"/>
      <c r="G9" s="38">
        <v>-16943000</v>
      </c>
      <c r="H9" s="38">
        <v>-1000000</v>
      </c>
      <c r="I9" s="38">
        <f t="shared" ref="I9:I12" si="3">SUM(C9:H9)</f>
        <v>11000000</v>
      </c>
    </row>
    <row r="10" spans="1:9" ht="45" x14ac:dyDescent="0.25">
      <c r="A10" s="15" t="s">
        <v>30</v>
      </c>
      <c r="B10" s="16" t="s">
        <v>31</v>
      </c>
      <c r="C10" s="38">
        <v>4605000</v>
      </c>
      <c r="D10" s="38"/>
      <c r="E10" s="38"/>
      <c r="F10" s="38"/>
      <c r="G10" s="38">
        <v>3895000</v>
      </c>
      <c r="H10" s="38">
        <v>600000</v>
      </c>
      <c r="I10" s="38">
        <f t="shared" si="3"/>
        <v>9100000</v>
      </c>
    </row>
    <row r="11" spans="1:9" ht="90" x14ac:dyDescent="0.25">
      <c r="A11" s="15" t="s">
        <v>32</v>
      </c>
      <c r="B11" s="16" t="s">
        <v>33</v>
      </c>
      <c r="C11" s="38">
        <v>972000</v>
      </c>
      <c r="D11" s="38"/>
      <c r="E11" s="38"/>
      <c r="F11" s="38"/>
      <c r="G11" s="38"/>
      <c r="H11" s="38">
        <v>288000</v>
      </c>
      <c r="I11" s="38">
        <f t="shared" si="3"/>
        <v>1260000</v>
      </c>
    </row>
    <row r="12" spans="1:9" ht="90" x14ac:dyDescent="0.25">
      <c r="A12" s="15" t="s">
        <v>230</v>
      </c>
      <c r="B12" s="16" t="s">
        <v>231</v>
      </c>
      <c r="C12" s="38">
        <v>0</v>
      </c>
      <c r="D12" s="38"/>
      <c r="E12" s="38"/>
      <c r="F12" s="38">
        <v>10000000</v>
      </c>
      <c r="G12" s="38">
        <v>25000000</v>
      </c>
      <c r="H12" s="38">
        <v>9000000</v>
      </c>
      <c r="I12" s="38">
        <f t="shared" si="3"/>
        <v>44000000</v>
      </c>
    </row>
    <row r="13" spans="1:9" ht="67.150000000000006" customHeight="1" x14ac:dyDescent="0.25">
      <c r="A13" s="17">
        <v>1.03E+16</v>
      </c>
      <c r="B13" s="18" t="s">
        <v>34</v>
      </c>
      <c r="C13" s="29">
        <f>(C15+C16+C17+C18)</f>
        <v>22795800</v>
      </c>
      <c r="D13" s="29"/>
      <c r="E13" s="29"/>
      <c r="F13" s="29">
        <v>0</v>
      </c>
      <c r="G13" s="29"/>
      <c r="H13" s="29"/>
      <c r="I13" s="29">
        <f>I15+I16+I17+I18</f>
        <v>22795800</v>
      </c>
    </row>
    <row r="14" spans="1:9" ht="30" x14ac:dyDescent="0.25">
      <c r="A14" s="15" t="s">
        <v>35</v>
      </c>
      <c r="B14" s="16" t="s">
        <v>25</v>
      </c>
      <c r="C14" s="28"/>
      <c r="D14" s="28"/>
      <c r="E14" s="28"/>
      <c r="F14" s="28"/>
      <c r="G14" s="28"/>
      <c r="H14" s="28"/>
      <c r="I14" s="28"/>
    </row>
    <row r="15" spans="1:9" ht="75" x14ac:dyDescent="0.25">
      <c r="A15" s="15" t="s">
        <v>36</v>
      </c>
      <c r="B15" s="16" t="s">
        <v>6</v>
      </c>
      <c r="C15" s="28">
        <v>10467000</v>
      </c>
      <c r="D15" s="28"/>
      <c r="E15" s="28"/>
      <c r="F15" s="28"/>
      <c r="G15" s="28"/>
      <c r="H15" s="28"/>
      <c r="I15" s="28">
        <v>10467000</v>
      </c>
    </row>
    <row r="16" spans="1:9" ht="90" x14ac:dyDescent="0.25">
      <c r="A16" s="15" t="s">
        <v>37</v>
      </c>
      <c r="B16" s="16" t="s">
        <v>7</v>
      </c>
      <c r="C16" s="28">
        <v>59600</v>
      </c>
      <c r="D16" s="28"/>
      <c r="E16" s="28"/>
      <c r="F16" s="28"/>
      <c r="G16" s="28"/>
      <c r="H16" s="28"/>
      <c r="I16" s="28">
        <v>59600</v>
      </c>
    </row>
    <row r="17" spans="1:9" ht="36" customHeight="1" x14ac:dyDescent="0.25">
      <c r="A17" s="15" t="s">
        <v>38</v>
      </c>
      <c r="B17" s="16" t="s">
        <v>8</v>
      </c>
      <c r="C17" s="28">
        <v>13768800</v>
      </c>
      <c r="D17" s="28"/>
      <c r="E17" s="28"/>
      <c r="F17" s="28"/>
      <c r="G17" s="28"/>
      <c r="H17" s="28"/>
      <c r="I17" s="28">
        <v>13768800</v>
      </c>
    </row>
    <row r="18" spans="1:9" ht="75" x14ac:dyDescent="0.25">
      <c r="A18" s="15" t="s">
        <v>39</v>
      </c>
      <c r="B18" s="16" t="s">
        <v>9</v>
      </c>
      <c r="C18" s="28">
        <v>-1499600</v>
      </c>
      <c r="D18" s="28"/>
      <c r="E18" s="28"/>
      <c r="F18" s="28"/>
      <c r="G18" s="28"/>
      <c r="H18" s="28"/>
      <c r="I18" s="28">
        <v>-1499600</v>
      </c>
    </row>
    <row r="19" spans="1:9" x14ac:dyDescent="0.25">
      <c r="A19" s="19" t="s">
        <v>40</v>
      </c>
      <c r="B19" s="19" t="s">
        <v>10</v>
      </c>
      <c r="C19" s="29">
        <f>(C20+C23+C25)</f>
        <v>20366000</v>
      </c>
      <c r="D19" s="29">
        <f t="shared" ref="D19:E19" si="4">(D20+D23+D25)</f>
        <v>0</v>
      </c>
      <c r="E19" s="29">
        <f t="shared" si="4"/>
        <v>0</v>
      </c>
      <c r="F19" s="29">
        <f t="shared" ref="F19:H19" si="5">(F20+F23+F25)</f>
        <v>4214200</v>
      </c>
      <c r="G19" s="29">
        <f t="shared" si="5"/>
        <v>3001300</v>
      </c>
      <c r="H19" s="29">
        <f t="shared" si="5"/>
        <v>355000</v>
      </c>
      <c r="I19" s="29">
        <f>SUM(C19:H19)</f>
        <v>27936500</v>
      </c>
    </row>
    <row r="20" spans="1:9" ht="28.5" x14ac:dyDescent="0.25">
      <c r="A20" s="19" t="s">
        <v>41</v>
      </c>
      <c r="B20" s="18" t="s">
        <v>42</v>
      </c>
      <c r="C20" s="29">
        <f>(C22+C21)</f>
        <v>4375000</v>
      </c>
      <c r="D20" s="29">
        <f t="shared" ref="D20:E20" si="6">(D22+D21)</f>
        <v>0</v>
      </c>
      <c r="E20" s="29">
        <f t="shared" si="6"/>
        <v>0</v>
      </c>
      <c r="F20" s="29">
        <f t="shared" ref="F20:H20" si="7">(F22+F21)</f>
        <v>769000</v>
      </c>
      <c r="G20" s="29">
        <f t="shared" si="7"/>
        <v>246000</v>
      </c>
      <c r="H20" s="29">
        <f t="shared" si="7"/>
        <v>355000</v>
      </c>
      <c r="I20" s="29">
        <f t="shared" ref="I20:I89" si="8">SUM(C20:H20)</f>
        <v>5745000</v>
      </c>
    </row>
    <row r="21" spans="1:9" ht="30" x14ac:dyDescent="0.25">
      <c r="A21" s="15" t="s">
        <v>43</v>
      </c>
      <c r="B21" s="16" t="s">
        <v>42</v>
      </c>
      <c r="C21" s="28">
        <v>4375000</v>
      </c>
      <c r="D21" s="28"/>
      <c r="E21" s="28"/>
      <c r="F21" s="28">
        <v>769000</v>
      </c>
      <c r="G21" s="28">
        <v>246000</v>
      </c>
      <c r="H21" s="28">
        <v>355000</v>
      </c>
      <c r="I21" s="28">
        <f t="shared" si="8"/>
        <v>5745000</v>
      </c>
    </row>
    <row r="22" spans="1:9" ht="39.75" hidden="1" customHeight="1" x14ac:dyDescent="0.25">
      <c r="A22" s="15" t="s">
        <v>44</v>
      </c>
      <c r="B22" s="16" t="s">
        <v>45</v>
      </c>
      <c r="C22" s="28">
        <v>0</v>
      </c>
      <c r="D22" s="28"/>
      <c r="E22" s="28"/>
      <c r="F22" s="28"/>
      <c r="G22" s="28"/>
      <c r="H22" s="28"/>
      <c r="I22" s="28">
        <f t="shared" si="8"/>
        <v>0</v>
      </c>
    </row>
    <row r="23" spans="1:9" x14ac:dyDescent="0.25">
      <c r="A23" s="19" t="s">
        <v>46</v>
      </c>
      <c r="B23" s="18" t="s">
        <v>47</v>
      </c>
      <c r="C23" s="29">
        <f>C24</f>
        <v>3373000</v>
      </c>
      <c r="D23" s="29">
        <f t="shared" ref="D23:H23" si="9">D24</f>
        <v>0</v>
      </c>
      <c r="E23" s="29">
        <f t="shared" si="9"/>
        <v>0</v>
      </c>
      <c r="F23" s="29">
        <f t="shared" si="9"/>
        <v>3445200</v>
      </c>
      <c r="G23" s="29">
        <f t="shared" si="9"/>
        <v>2755300</v>
      </c>
      <c r="H23" s="29">
        <f t="shared" si="9"/>
        <v>0</v>
      </c>
      <c r="I23" s="29">
        <f t="shared" si="8"/>
        <v>9573500</v>
      </c>
    </row>
    <row r="24" spans="1:9" x14ac:dyDescent="0.25">
      <c r="A24" s="15" t="s">
        <v>48</v>
      </c>
      <c r="B24" s="16" t="s">
        <v>47</v>
      </c>
      <c r="C24" s="28">
        <v>3373000</v>
      </c>
      <c r="D24" s="28"/>
      <c r="E24" s="28"/>
      <c r="F24" s="28">
        <v>3445200</v>
      </c>
      <c r="G24" s="28">
        <v>2755300</v>
      </c>
      <c r="H24" s="28"/>
      <c r="I24" s="28">
        <f t="shared" si="8"/>
        <v>9573500</v>
      </c>
    </row>
    <row r="25" spans="1:9" ht="48.75" customHeight="1" x14ac:dyDescent="0.25">
      <c r="A25" s="19" t="s">
        <v>49</v>
      </c>
      <c r="B25" s="18" t="s">
        <v>50</v>
      </c>
      <c r="C25" s="17">
        <f>C26</f>
        <v>12618000</v>
      </c>
      <c r="D25" s="17"/>
      <c r="E25" s="17"/>
      <c r="F25" s="17"/>
      <c r="G25" s="17"/>
      <c r="H25" s="17"/>
      <c r="I25" s="29">
        <f t="shared" si="8"/>
        <v>12618000</v>
      </c>
    </row>
    <row r="26" spans="1:9" ht="45" x14ac:dyDescent="0.25">
      <c r="A26" s="15" t="s">
        <v>51</v>
      </c>
      <c r="B26" s="16" t="s">
        <v>52</v>
      </c>
      <c r="C26" s="20">
        <v>12618000</v>
      </c>
      <c r="D26" s="20"/>
      <c r="E26" s="20"/>
      <c r="F26" s="20"/>
      <c r="G26" s="20"/>
      <c r="H26" s="20"/>
      <c r="I26" s="28">
        <f t="shared" si="8"/>
        <v>12618000</v>
      </c>
    </row>
    <row r="27" spans="1:9" ht="33.75" customHeight="1" x14ac:dyDescent="0.25">
      <c r="A27" s="19" t="s">
        <v>53</v>
      </c>
      <c r="B27" s="19" t="s">
        <v>11</v>
      </c>
      <c r="C27" s="29">
        <f t="shared" ref="C27:C28" si="10">C28</f>
        <v>65000</v>
      </c>
      <c r="D27" s="29"/>
      <c r="E27" s="29"/>
      <c r="F27" s="29">
        <v>1104500</v>
      </c>
      <c r="G27" s="29">
        <f>G28+G31</f>
        <v>630500</v>
      </c>
      <c r="H27" s="29">
        <f>H28+H31</f>
        <v>550000</v>
      </c>
      <c r="I27" s="29">
        <f t="shared" si="8"/>
        <v>2350000</v>
      </c>
    </row>
    <row r="28" spans="1:9" ht="30" x14ac:dyDescent="0.25">
      <c r="A28" s="15" t="s">
        <v>54</v>
      </c>
      <c r="B28" s="16" t="s">
        <v>55</v>
      </c>
      <c r="C28" s="28">
        <f t="shared" si="10"/>
        <v>65000</v>
      </c>
      <c r="D28" s="28"/>
      <c r="E28" s="28"/>
      <c r="F28" s="28">
        <v>1084500</v>
      </c>
      <c r="G28" s="43">
        <f>G29</f>
        <v>630500</v>
      </c>
      <c r="H28" s="43">
        <f>H29</f>
        <v>550000</v>
      </c>
      <c r="I28" s="28">
        <f t="shared" si="8"/>
        <v>2330000</v>
      </c>
    </row>
    <row r="29" spans="1:9" ht="57" customHeight="1" x14ac:dyDescent="0.25">
      <c r="A29" s="15" t="s">
        <v>56</v>
      </c>
      <c r="B29" s="16" t="s">
        <v>57</v>
      </c>
      <c r="C29" s="28">
        <v>65000</v>
      </c>
      <c r="D29" s="28"/>
      <c r="E29" s="28"/>
      <c r="F29" s="28">
        <v>1084500</v>
      </c>
      <c r="G29" s="44">
        <v>630500</v>
      </c>
      <c r="H29" s="44">
        <v>550000</v>
      </c>
      <c r="I29" s="28">
        <f t="shared" si="8"/>
        <v>2330000</v>
      </c>
    </row>
    <row r="30" spans="1:9" ht="47.25" hidden="1" customHeight="1" x14ac:dyDescent="0.25">
      <c r="A30" s="15" t="s">
        <v>126</v>
      </c>
      <c r="B30" s="16" t="s">
        <v>127</v>
      </c>
      <c r="C30" s="28"/>
      <c r="D30" s="28"/>
      <c r="E30" s="28"/>
      <c r="F30" s="28"/>
      <c r="G30" s="28"/>
      <c r="H30" s="28"/>
      <c r="I30" s="28">
        <f t="shared" si="8"/>
        <v>0</v>
      </c>
    </row>
    <row r="31" spans="1:9" ht="47.25" customHeight="1" x14ac:dyDescent="0.25">
      <c r="A31" s="15" t="s">
        <v>232</v>
      </c>
      <c r="B31" s="16" t="s">
        <v>233</v>
      </c>
      <c r="C31" s="28">
        <v>0</v>
      </c>
      <c r="D31" s="28"/>
      <c r="E31" s="28"/>
      <c r="F31" s="28">
        <v>20000</v>
      </c>
      <c r="G31" s="28"/>
      <c r="H31" s="28"/>
      <c r="I31" s="28">
        <f t="shared" si="8"/>
        <v>20000</v>
      </c>
    </row>
    <row r="32" spans="1:9" ht="47.25" customHeight="1" x14ac:dyDescent="0.25">
      <c r="A32" s="15" t="s">
        <v>126</v>
      </c>
      <c r="B32" s="16" t="s">
        <v>127</v>
      </c>
      <c r="C32" s="28">
        <v>0</v>
      </c>
      <c r="D32" s="28"/>
      <c r="E32" s="28"/>
      <c r="F32" s="28">
        <v>20000</v>
      </c>
      <c r="G32" s="28"/>
      <c r="H32" s="28"/>
      <c r="I32" s="28">
        <f t="shared" si="8"/>
        <v>20000</v>
      </c>
    </row>
    <row r="33" spans="1:9" ht="42.75" x14ac:dyDescent="0.25">
      <c r="A33" s="19" t="s">
        <v>58</v>
      </c>
      <c r="B33" s="19" t="s">
        <v>12</v>
      </c>
      <c r="C33" s="29">
        <f>C34+C42</f>
        <v>16800400</v>
      </c>
      <c r="D33" s="29"/>
      <c r="E33" s="29"/>
      <c r="F33" s="29">
        <v>1865079</v>
      </c>
      <c r="G33" s="29">
        <f>G34</f>
        <v>11496726</v>
      </c>
      <c r="H33" s="29">
        <f>H34+H41+H42</f>
        <v>5180295</v>
      </c>
      <c r="I33" s="29">
        <f t="shared" si="8"/>
        <v>35342500</v>
      </c>
    </row>
    <row r="34" spans="1:9" ht="97.9" customHeight="1" x14ac:dyDescent="0.25">
      <c r="A34" s="15" t="s">
        <v>59</v>
      </c>
      <c r="B34" s="16" t="s">
        <v>60</v>
      </c>
      <c r="C34" s="28">
        <f>C36+C38+C40</f>
        <v>16786000</v>
      </c>
      <c r="D34" s="28"/>
      <c r="E34" s="28"/>
      <c r="F34" s="28">
        <v>1863779</v>
      </c>
      <c r="G34" s="28">
        <v>11496726</v>
      </c>
      <c r="H34" s="43">
        <v>4710795</v>
      </c>
      <c r="I34" s="28">
        <f t="shared" si="8"/>
        <v>34857300</v>
      </c>
    </row>
    <row r="35" spans="1:9" ht="60" x14ac:dyDescent="0.25">
      <c r="A35" s="15" t="s">
        <v>61</v>
      </c>
      <c r="B35" s="16" t="s">
        <v>62</v>
      </c>
      <c r="C35" s="28">
        <f>C36</f>
        <v>16000000</v>
      </c>
      <c r="D35" s="28"/>
      <c r="E35" s="28"/>
      <c r="F35" s="28"/>
      <c r="G35" s="28">
        <f>G36</f>
        <v>11000000</v>
      </c>
      <c r="H35" s="28">
        <f>H36</f>
        <v>2000000</v>
      </c>
      <c r="I35" s="28">
        <f t="shared" si="8"/>
        <v>29000000</v>
      </c>
    </row>
    <row r="36" spans="1:9" ht="90" x14ac:dyDescent="0.25">
      <c r="A36" s="15" t="s">
        <v>63</v>
      </c>
      <c r="B36" s="16" t="s">
        <v>64</v>
      </c>
      <c r="C36" s="28">
        <v>16000000</v>
      </c>
      <c r="D36" s="28"/>
      <c r="E36" s="28"/>
      <c r="F36" s="28"/>
      <c r="G36" s="28">
        <v>11000000</v>
      </c>
      <c r="H36" s="28">
        <v>2000000</v>
      </c>
      <c r="I36" s="28">
        <f t="shared" si="8"/>
        <v>29000000</v>
      </c>
    </row>
    <row r="37" spans="1:9" ht="90" x14ac:dyDescent="0.25">
      <c r="A37" s="20">
        <v>1.11050200000001E+16</v>
      </c>
      <c r="B37" s="16" t="s">
        <v>65</v>
      </c>
      <c r="C37" s="28">
        <f>C38</f>
        <v>90000</v>
      </c>
      <c r="D37" s="28"/>
      <c r="E37" s="28"/>
      <c r="F37" s="28"/>
      <c r="G37" s="28">
        <f>G38</f>
        <v>56500</v>
      </c>
      <c r="H37" s="28">
        <f>H38</f>
        <v>31000</v>
      </c>
      <c r="I37" s="28">
        <f t="shared" si="8"/>
        <v>177500</v>
      </c>
    </row>
    <row r="38" spans="1:9" ht="75" x14ac:dyDescent="0.25">
      <c r="A38" s="20" t="s">
        <v>66</v>
      </c>
      <c r="B38" s="16" t="s">
        <v>67</v>
      </c>
      <c r="C38" s="28">
        <v>90000</v>
      </c>
      <c r="D38" s="28"/>
      <c r="E38" s="28"/>
      <c r="F38" s="28"/>
      <c r="G38" s="28">
        <v>56500</v>
      </c>
      <c r="H38" s="28">
        <v>31000</v>
      </c>
      <c r="I38" s="28">
        <f t="shared" si="8"/>
        <v>177500</v>
      </c>
    </row>
    <row r="39" spans="1:9" ht="60" customHeight="1" x14ac:dyDescent="0.25">
      <c r="A39" s="15" t="s">
        <v>68</v>
      </c>
      <c r="B39" s="16" t="s">
        <v>69</v>
      </c>
      <c r="C39" s="28">
        <v>696000</v>
      </c>
      <c r="D39" s="28"/>
      <c r="E39" s="28"/>
      <c r="F39" s="28">
        <v>1863779</v>
      </c>
      <c r="G39" s="28">
        <f>G40</f>
        <v>440226</v>
      </c>
      <c r="H39" s="28">
        <f>H40</f>
        <v>2679795</v>
      </c>
      <c r="I39" s="28">
        <f t="shared" si="8"/>
        <v>5679800</v>
      </c>
    </row>
    <row r="40" spans="1:9" ht="75" x14ac:dyDescent="0.25">
      <c r="A40" s="15" t="s">
        <v>70</v>
      </c>
      <c r="B40" s="16" t="s">
        <v>71</v>
      </c>
      <c r="C40" s="28">
        <v>696000</v>
      </c>
      <c r="D40" s="28"/>
      <c r="E40" s="28"/>
      <c r="F40" s="28">
        <v>1863779</v>
      </c>
      <c r="G40" s="28">
        <v>440226</v>
      </c>
      <c r="H40" s="28">
        <v>2679795</v>
      </c>
      <c r="I40" s="28">
        <f t="shared" si="8"/>
        <v>5679800</v>
      </c>
    </row>
    <row r="41" spans="1:9" ht="75" x14ac:dyDescent="0.25">
      <c r="A41" s="15" t="s">
        <v>113</v>
      </c>
      <c r="B41" s="16" t="s">
        <v>114</v>
      </c>
      <c r="C41" s="28"/>
      <c r="D41" s="28"/>
      <c r="E41" s="28"/>
      <c r="F41" s="28"/>
      <c r="G41" s="28"/>
      <c r="H41" s="28">
        <v>469500</v>
      </c>
      <c r="I41" s="28">
        <f t="shared" si="8"/>
        <v>469500</v>
      </c>
    </row>
    <row r="42" spans="1:9" ht="30" x14ac:dyDescent="0.25">
      <c r="A42" s="15" t="s">
        <v>72</v>
      </c>
      <c r="B42" s="16" t="s">
        <v>13</v>
      </c>
      <c r="C42" s="28">
        <f>C44</f>
        <v>14400</v>
      </c>
      <c r="D42" s="28"/>
      <c r="E42" s="28"/>
      <c r="F42" s="28">
        <v>1300</v>
      </c>
      <c r="G42" s="28"/>
      <c r="H42" s="28"/>
      <c r="I42" s="28">
        <f t="shared" si="8"/>
        <v>15700</v>
      </c>
    </row>
    <row r="43" spans="1:9" ht="45" x14ac:dyDescent="0.25">
      <c r="A43" s="15" t="s">
        <v>73</v>
      </c>
      <c r="B43" s="16" t="s">
        <v>74</v>
      </c>
      <c r="C43" s="28">
        <f>C44</f>
        <v>14400</v>
      </c>
      <c r="D43" s="28"/>
      <c r="E43" s="28"/>
      <c r="F43" s="28">
        <v>1300</v>
      </c>
      <c r="G43" s="28"/>
      <c r="H43" s="28"/>
      <c r="I43" s="28">
        <f t="shared" si="8"/>
        <v>15700</v>
      </c>
    </row>
    <row r="44" spans="1:9" ht="45" x14ac:dyDescent="0.25">
      <c r="A44" s="15" t="s">
        <v>75</v>
      </c>
      <c r="B44" s="16" t="s">
        <v>76</v>
      </c>
      <c r="C44" s="28">
        <v>14400</v>
      </c>
      <c r="D44" s="28"/>
      <c r="E44" s="28"/>
      <c r="F44" s="28">
        <v>1300</v>
      </c>
      <c r="G44" s="28"/>
      <c r="H44" s="28"/>
      <c r="I44" s="28">
        <f t="shared" si="8"/>
        <v>15700</v>
      </c>
    </row>
    <row r="45" spans="1:9" ht="75" hidden="1" x14ac:dyDescent="0.25">
      <c r="A45" s="15" t="s">
        <v>109</v>
      </c>
      <c r="B45" s="15" t="s">
        <v>110</v>
      </c>
      <c r="C45" s="28">
        <v>0</v>
      </c>
      <c r="D45" s="28"/>
      <c r="E45" s="28"/>
      <c r="F45" s="28"/>
      <c r="G45" s="28"/>
      <c r="H45" s="28"/>
      <c r="I45" s="28">
        <f t="shared" si="8"/>
        <v>0</v>
      </c>
    </row>
    <row r="46" spans="1:9" ht="75" hidden="1" x14ac:dyDescent="0.25">
      <c r="A46" s="15" t="s">
        <v>111</v>
      </c>
      <c r="B46" s="16" t="s">
        <v>112</v>
      </c>
      <c r="C46" s="28">
        <v>0</v>
      </c>
      <c r="D46" s="28"/>
      <c r="E46" s="28"/>
      <c r="F46" s="28"/>
      <c r="G46" s="28"/>
      <c r="H46" s="28"/>
      <c r="I46" s="28">
        <f t="shared" si="8"/>
        <v>0</v>
      </c>
    </row>
    <row r="47" spans="1:9" ht="75" hidden="1" x14ac:dyDescent="0.25">
      <c r="A47" s="15" t="s">
        <v>113</v>
      </c>
      <c r="B47" s="16" t="s">
        <v>114</v>
      </c>
      <c r="C47" s="28">
        <v>0</v>
      </c>
      <c r="D47" s="28"/>
      <c r="E47" s="28"/>
      <c r="F47" s="28"/>
      <c r="G47" s="28"/>
      <c r="H47" s="28"/>
      <c r="I47" s="28">
        <f t="shared" si="8"/>
        <v>0</v>
      </c>
    </row>
    <row r="48" spans="1:9" ht="28.5" x14ac:dyDescent="0.25">
      <c r="A48" s="19" t="s">
        <v>77</v>
      </c>
      <c r="B48" s="19" t="s">
        <v>14</v>
      </c>
      <c r="C48" s="29">
        <f>(C50+C51+C53)</f>
        <v>866800</v>
      </c>
      <c r="D48" s="29"/>
      <c r="E48" s="29"/>
      <c r="F48" s="29">
        <v>0</v>
      </c>
      <c r="G48" s="29">
        <v>0</v>
      </c>
      <c r="H48" s="29">
        <f>H49</f>
        <v>-75800</v>
      </c>
      <c r="I48" s="29">
        <f t="shared" si="8"/>
        <v>791000</v>
      </c>
    </row>
    <row r="49" spans="1:9" x14ac:dyDescent="0.25">
      <c r="A49" s="15" t="s">
        <v>78</v>
      </c>
      <c r="B49" s="16" t="s">
        <v>15</v>
      </c>
      <c r="C49" s="28">
        <v>866800</v>
      </c>
      <c r="D49" s="28"/>
      <c r="E49" s="28"/>
      <c r="F49" s="28"/>
      <c r="G49" s="28"/>
      <c r="H49" s="28">
        <f>H50+H51+H52</f>
        <v>-75800</v>
      </c>
      <c r="I49" s="28">
        <f t="shared" si="8"/>
        <v>791000</v>
      </c>
    </row>
    <row r="50" spans="1:9" ht="30" x14ac:dyDescent="0.25">
      <c r="A50" s="15" t="s">
        <v>79</v>
      </c>
      <c r="B50" s="16" t="s">
        <v>16</v>
      </c>
      <c r="C50" s="28">
        <v>373500</v>
      </c>
      <c r="D50" s="28"/>
      <c r="E50" s="28"/>
      <c r="F50" s="28"/>
      <c r="G50" s="28"/>
      <c r="H50" s="28">
        <v>31500</v>
      </c>
      <c r="I50" s="28">
        <f t="shared" si="8"/>
        <v>405000</v>
      </c>
    </row>
    <row r="51" spans="1:9" x14ac:dyDescent="0.25">
      <c r="A51" s="15" t="s">
        <v>80</v>
      </c>
      <c r="B51" s="16" t="s">
        <v>17</v>
      </c>
      <c r="C51" s="28">
        <v>343800</v>
      </c>
      <c r="D51" s="28"/>
      <c r="E51" s="28"/>
      <c r="F51" s="28"/>
      <c r="G51" s="28"/>
      <c r="H51" s="28">
        <v>-157800</v>
      </c>
      <c r="I51" s="28">
        <f t="shared" si="8"/>
        <v>186000</v>
      </c>
    </row>
    <row r="52" spans="1:9" x14ac:dyDescent="0.25">
      <c r="A52" s="15" t="s">
        <v>81</v>
      </c>
      <c r="B52" s="16" t="s">
        <v>20</v>
      </c>
      <c r="C52" s="28">
        <v>149500</v>
      </c>
      <c r="D52" s="28"/>
      <c r="E52" s="28"/>
      <c r="F52" s="28"/>
      <c r="G52" s="28"/>
      <c r="H52" s="28">
        <f>H53</f>
        <v>50500</v>
      </c>
      <c r="I52" s="28">
        <f t="shared" si="8"/>
        <v>200000</v>
      </c>
    </row>
    <row r="53" spans="1:9" x14ac:dyDescent="0.25">
      <c r="A53" s="21" t="s">
        <v>82</v>
      </c>
      <c r="B53" s="22" t="s">
        <v>21</v>
      </c>
      <c r="C53" s="30">
        <v>149500</v>
      </c>
      <c r="D53" s="30"/>
      <c r="E53" s="30"/>
      <c r="F53" s="30"/>
      <c r="G53" s="30"/>
      <c r="H53" s="30">
        <v>50500</v>
      </c>
      <c r="I53" s="28">
        <f t="shared" si="8"/>
        <v>200000</v>
      </c>
    </row>
    <row r="54" spans="1:9" ht="28.5" x14ac:dyDescent="0.25">
      <c r="A54" s="23" t="s">
        <v>83</v>
      </c>
      <c r="B54" s="18" t="s">
        <v>84</v>
      </c>
      <c r="C54" s="29">
        <f t="shared" ref="C54:C56" si="11">C55</f>
        <v>33000</v>
      </c>
      <c r="D54" s="29"/>
      <c r="E54" s="29"/>
      <c r="F54" s="29">
        <v>89780</v>
      </c>
      <c r="G54" s="29">
        <v>0</v>
      </c>
      <c r="H54" s="29">
        <v>0</v>
      </c>
      <c r="I54" s="29">
        <f t="shared" si="8"/>
        <v>122780</v>
      </c>
    </row>
    <row r="55" spans="1:9" x14ac:dyDescent="0.25">
      <c r="A55" s="24" t="s">
        <v>85</v>
      </c>
      <c r="B55" s="16" t="s">
        <v>18</v>
      </c>
      <c r="C55" s="28">
        <v>33000</v>
      </c>
      <c r="D55" s="28"/>
      <c r="E55" s="28"/>
      <c r="F55" s="28">
        <v>89780</v>
      </c>
      <c r="G55" s="43"/>
      <c r="H55" s="43"/>
      <c r="I55" s="28">
        <f t="shared" si="8"/>
        <v>122780</v>
      </c>
    </row>
    <row r="56" spans="1:9" ht="14.25" hidden="1" customHeight="1" x14ac:dyDescent="0.25">
      <c r="A56" s="24" t="s">
        <v>86</v>
      </c>
      <c r="B56" s="16" t="s">
        <v>87</v>
      </c>
      <c r="C56" s="28">
        <f t="shared" si="11"/>
        <v>0</v>
      </c>
      <c r="D56" s="28"/>
      <c r="E56" s="28"/>
      <c r="F56" s="28"/>
      <c r="G56" s="28"/>
      <c r="H56" s="28"/>
      <c r="I56" s="28">
        <f t="shared" si="8"/>
        <v>0</v>
      </c>
    </row>
    <row r="57" spans="1:9" hidden="1" x14ac:dyDescent="0.25">
      <c r="A57" s="24" t="s">
        <v>88</v>
      </c>
      <c r="B57" s="16" t="s">
        <v>89</v>
      </c>
      <c r="C57" s="28">
        <v>0</v>
      </c>
      <c r="D57" s="28"/>
      <c r="E57" s="28"/>
      <c r="F57" s="28"/>
      <c r="G57" s="28"/>
      <c r="H57" s="28"/>
      <c r="I57" s="28">
        <f t="shared" si="8"/>
        <v>0</v>
      </c>
    </row>
    <row r="58" spans="1:9" ht="45" x14ac:dyDescent="0.25">
      <c r="A58" s="24" t="s">
        <v>128</v>
      </c>
      <c r="B58" s="16" t="s">
        <v>129</v>
      </c>
      <c r="C58" s="28">
        <v>33000</v>
      </c>
      <c r="D58" s="28"/>
      <c r="E58" s="28"/>
      <c r="F58" s="28"/>
      <c r="G58" s="28"/>
      <c r="H58" s="28"/>
      <c r="I58" s="28">
        <f t="shared" si="8"/>
        <v>33000</v>
      </c>
    </row>
    <row r="59" spans="1:9" ht="28.5" hidden="1" x14ac:dyDescent="0.25">
      <c r="A59" s="23" t="s">
        <v>90</v>
      </c>
      <c r="B59" s="25" t="s">
        <v>91</v>
      </c>
      <c r="C59" s="17">
        <f>(C62+C64)</f>
        <v>0</v>
      </c>
      <c r="D59" s="17"/>
      <c r="E59" s="17"/>
      <c r="F59" s="17"/>
      <c r="G59" s="17"/>
      <c r="H59" s="17"/>
      <c r="I59" s="28">
        <f t="shared" si="8"/>
        <v>0</v>
      </c>
    </row>
    <row r="60" spans="1:9" ht="30" hidden="1" x14ac:dyDescent="0.25">
      <c r="A60" s="24" t="s">
        <v>92</v>
      </c>
      <c r="B60" s="26" t="s">
        <v>93</v>
      </c>
      <c r="C60" s="20">
        <f>(C62+C64)</f>
        <v>0</v>
      </c>
      <c r="D60" s="20"/>
      <c r="E60" s="20"/>
      <c r="F60" s="20"/>
      <c r="G60" s="20"/>
      <c r="H60" s="20"/>
      <c r="I60" s="28">
        <f t="shared" si="8"/>
        <v>0</v>
      </c>
    </row>
    <row r="61" spans="1:9" ht="30" hidden="1" x14ac:dyDescent="0.25">
      <c r="A61" s="24" t="s">
        <v>94</v>
      </c>
      <c r="B61" s="26" t="s">
        <v>95</v>
      </c>
      <c r="C61" s="20">
        <v>0</v>
      </c>
      <c r="D61" s="20"/>
      <c r="E61" s="20"/>
      <c r="F61" s="20"/>
      <c r="G61" s="20"/>
      <c r="H61" s="20"/>
      <c r="I61" s="28">
        <f t="shared" si="8"/>
        <v>0</v>
      </c>
    </row>
    <row r="62" spans="1:9" ht="45" hidden="1" x14ac:dyDescent="0.25">
      <c r="A62" s="24" t="s">
        <v>96</v>
      </c>
      <c r="B62" s="26" t="s">
        <v>97</v>
      </c>
      <c r="C62" s="20">
        <v>0</v>
      </c>
      <c r="D62" s="20"/>
      <c r="E62" s="20"/>
      <c r="F62" s="20"/>
      <c r="G62" s="20"/>
      <c r="H62" s="20"/>
      <c r="I62" s="28">
        <f t="shared" si="8"/>
        <v>0</v>
      </c>
    </row>
    <row r="63" spans="1:9" ht="79.900000000000006" hidden="1" customHeight="1" x14ac:dyDescent="0.25">
      <c r="A63" s="24" t="s">
        <v>98</v>
      </c>
      <c r="B63" s="26" t="s">
        <v>99</v>
      </c>
      <c r="C63" s="20">
        <v>0</v>
      </c>
      <c r="D63" s="20"/>
      <c r="E63" s="20"/>
      <c r="F63" s="20"/>
      <c r="G63" s="20"/>
      <c r="H63" s="20"/>
      <c r="I63" s="28">
        <f t="shared" si="8"/>
        <v>0</v>
      </c>
    </row>
    <row r="64" spans="1:9" ht="45" hidden="1" x14ac:dyDescent="0.25">
      <c r="A64" s="24" t="s">
        <v>100</v>
      </c>
      <c r="B64" s="26" t="s">
        <v>101</v>
      </c>
      <c r="C64" s="20">
        <v>0</v>
      </c>
      <c r="D64" s="20"/>
      <c r="E64" s="20"/>
      <c r="F64" s="20"/>
      <c r="G64" s="20"/>
      <c r="H64" s="20"/>
      <c r="I64" s="28">
        <f t="shared" si="8"/>
        <v>0</v>
      </c>
    </row>
    <row r="65" spans="1:9" x14ac:dyDescent="0.25">
      <c r="A65" s="24" t="s">
        <v>234</v>
      </c>
      <c r="B65" s="26" t="s">
        <v>235</v>
      </c>
      <c r="C65" s="20"/>
      <c r="D65" s="20"/>
      <c r="E65" s="20"/>
      <c r="F65" s="20">
        <v>89780</v>
      </c>
      <c r="G65" s="20"/>
      <c r="H65" s="20"/>
      <c r="I65" s="28">
        <f t="shared" si="8"/>
        <v>89780</v>
      </c>
    </row>
    <row r="66" spans="1:9" ht="30" x14ac:dyDescent="0.25">
      <c r="A66" s="24" t="s">
        <v>88</v>
      </c>
      <c r="B66" s="26" t="s">
        <v>236</v>
      </c>
      <c r="C66" s="20"/>
      <c r="D66" s="20"/>
      <c r="E66" s="20"/>
      <c r="F66" s="20">
        <v>89780</v>
      </c>
      <c r="G66" s="20"/>
      <c r="H66" s="20"/>
      <c r="I66" s="28">
        <f t="shared" si="8"/>
        <v>89780</v>
      </c>
    </row>
    <row r="67" spans="1:9" ht="28.5" x14ac:dyDescent="0.25">
      <c r="A67" s="23" t="s">
        <v>243</v>
      </c>
      <c r="B67" s="42" t="s">
        <v>244</v>
      </c>
      <c r="C67" s="17">
        <v>0</v>
      </c>
      <c r="D67" s="17"/>
      <c r="E67" s="17"/>
      <c r="F67" s="17">
        <v>2086541</v>
      </c>
      <c r="G67" s="17">
        <f t="shared" ref="G67:H69" si="12">G68</f>
        <v>2842774</v>
      </c>
      <c r="H67" s="17">
        <f t="shared" si="12"/>
        <v>2170485</v>
      </c>
      <c r="I67" s="29">
        <f t="shared" si="8"/>
        <v>7099800</v>
      </c>
    </row>
    <row r="68" spans="1:9" ht="30" x14ac:dyDescent="0.25">
      <c r="A68" s="24" t="s">
        <v>245</v>
      </c>
      <c r="B68" s="26" t="s">
        <v>93</v>
      </c>
      <c r="C68" s="20">
        <v>0</v>
      </c>
      <c r="D68" s="20"/>
      <c r="E68" s="20"/>
      <c r="F68" s="20">
        <v>2086541</v>
      </c>
      <c r="G68" s="20">
        <f t="shared" si="12"/>
        <v>2842774</v>
      </c>
      <c r="H68" s="20">
        <f t="shared" si="12"/>
        <v>2170485</v>
      </c>
      <c r="I68" s="28">
        <f t="shared" si="8"/>
        <v>7099800</v>
      </c>
    </row>
    <row r="69" spans="1:9" ht="30" x14ac:dyDescent="0.25">
      <c r="A69" s="24" t="s">
        <v>246</v>
      </c>
      <c r="B69" s="26" t="s">
        <v>247</v>
      </c>
      <c r="C69" s="20">
        <v>0</v>
      </c>
      <c r="D69" s="20"/>
      <c r="E69" s="20"/>
      <c r="F69" s="20">
        <v>2086541</v>
      </c>
      <c r="G69" s="20">
        <f t="shared" si="12"/>
        <v>2842774</v>
      </c>
      <c r="H69" s="20">
        <f t="shared" si="12"/>
        <v>2170485</v>
      </c>
      <c r="I69" s="28">
        <f t="shared" si="8"/>
        <v>7099800</v>
      </c>
    </row>
    <row r="70" spans="1:9" ht="60" x14ac:dyDescent="0.25">
      <c r="A70" s="24" t="s">
        <v>248</v>
      </c>
      <c r="B70" s="26" t="s">
        <v>97</v>
      </c>
      <c r="C70" s="20">
        <v>0</v>
      </c>
      <c r="D70" s="20"/>
      <c r="E70" s="20"/>
      <c r="F70" s="20">
        <v>2086541</v>
      </c>
      <c r="G70" s="20">
        <v>2842774</v>
      </c>
      <c r="H70" s="20">
        <v>2170485</v>
      </c>
      <c r="I70" s="28">
        <f t="shared" si="8"/>
        <v>7099800</v>
      </c>
    </row>
    <row r="71" spans="1:9" x14ac:dyDescent="0.25">
      <c r="A71" s="19" t="s">
        <v>102</v>
      </c>
      <c r="B71" s="18" t="s">
        <v>103</v>
      </c>
      <c r="C71" s="33">
        <f>C72+C73+C74+C76+C78+C79+C82+C83+C85+C87+C88+C89+C90+C91+C92+C93+C94+C95+C96</f>
        <v>710800</v>
      </c>
      <c r="D71" s="33"/>
      <c r="E71" s="33"/>
      <c r="F71" s="33">
        <v>323200</v>
      </c>
      <c r="G71" s="33">
        <f>G72+G73+G74+G75+G76+G77+G78+G79+G81+G82+G83+G84+G85+G86+G87+G97+G98</f>
        <v>366000</v>
      </c>
      <c r="H71" s="33">
        <f>H72+H73+H74+H75+H76+H77+H78+H79+H81+H82+H83+H84+H85+H86+H87+H97+H98+H80+H96+H99+H100+H101+H102</f>
        <v>1007420</v>
      </c>
      <c r="I71" s="29">
        <f t="shared" si="8"/>
        <v>2407420</v>
      </c>
    </row>
    <row r="72" spans="1:9" ht="75" x14ac:dyDescent="0.25">
      <c r="A72" s="15" t="s">
        <v>115</v>
      </c>
      <c r="B72" s="16" t="s">
        <v>131</v>
      </c>
      <c r="C72" s="31">
        <v>130000</v>
      </c>
      <c r="D72" s="31"/>
      <c r="E72" s="31"/>
      <c r="F72" s="31"/>
      <c r="G72" s="31"/>
      <c r="H72" s="31">
        <v>-90000</v>
      </c>
      <c r="I72" s="28">
        <f t="shared" si="8"/>
        <v>40000</v>
      </c>
    </row>
    <row r="73" spans="1:9" ht="110.25" x14ac:dyDescent="0.25">
      <c r="A73" s="24" t="s">
        <v>104</v>
      </c>
      <c r="B73" s="39" t="s">
        <v>105</v>
      </c>
      <c r="C73" s="31">
        <v>13000</v>
      </c>
      <c r="D73" s="31"/>
      <c r="E73" s="31"/>
      <c r="F73" s="31"/>
      <c r="G73" s="31">
        <v>30000</v>
      </c>
      <c r="H73" s="31">
        <v>12000</v>
      </c>
      <c r="I73" s="28">
        <f t="shared" si="8"/>
        <v>55000</v>
      </c>
    </row>
    <row r="74" spans="1:9" ht="110.25" x14ac:dyDescent="0.25">
      <c r="A74" s="24" t="s">
        <v>106</v>
      </c>
      <c r="B74" s="41" t="s">
        <v>132</v>
      </c>
      <c r="C74" s="31">
        <v>2000</v>
      </c>
      <c r="D74" s="31"/>
      <c r="E74" s="31"/>
      <c r="F74" s="31"/>
      <c r="G74" s="31"/>
      <c r="H74" s="31">
        <v>3000</v>
      </c>
      <c r="I74" s="28">
        <f t="shared" si="8"/>
        <v>5000</v>
      </c>
    </row>
    <row r="75" spans="1:9" ht="78.75" x14ac:dyDescent="0.25">
      <c r="A75" s="24" t="s">
        <v>251</v>
      </c>
      <c r="B75" s="41" t="s">
        <v>252</v>
      </c>
      <c r="C75" s="31">
        <v>0</v>
      </c>
      <c r="D75" s="31"/>
      <c r="E75" s="31"/>
      <c r="F75" s="31"/>
      <c r="G75" s="31">
        <v>15000</v>
      </c>
      <c r="H75" s="31"/>
      <c r="I75" s="28">
        <f t="shared" si="8"/>
        <v>15000</v>
      </c>
    </row>
    <row r="76" spans="1:9" ht="94.5" x14ac:dyDescent="0.25">
      <c r="A76" s="24" t="s">
        <v>116</v>
      </c>
      <c r="B76" s="39" t="s">
        <v>117</v>
      </c>
      <c r="C76" s="31">
        <v>124000</v>
      </c>
      <c r="D76" s="31"/>
      <c r="E76" s="31"/>
      <c r="F76" s="31">
        <v>178200</v>
      </c>
      <c r="G76" s="31">
        <v>170600</v>
      </c>
      <c r="H76" s="31">
        <v>300400</v>
      </c>
      <c r="I76" s="28">
        <f t="shared" si="8"/>
        <v>773200</v>
      </c>
    </row>
    <row r="77" spans="1:9" ht="94.5" x14ac:dyDescent="0.25">
      <c r="A77" s="24" t="s">
        <v>237</v>
      </c>
      <c r="B77" s="39" t="s">
        <v>238</v>
      </c>
      <c r="C77" s="31">
        <v>0</v>
      </c>
      <c r="D77" s="31"/>
      <c r="E77" s="31"/>
      <c r="F77" s="31">
        <v>90000</v>
      </c>
      <c r="G77" s="31"/>
      <c r="H77" s="31"/>
      <c r="I77" s="28">
        <f t="shared" si="8"/>
        <v>90000</v>
      </c>
    </row>
    <row r="78" spans="1:9" ht="94.5" x14ac:dyDescent="0.25">
      <c r="A78" s="24" t="s">
        <v>118</v>
      </c>
      <c r="B78" s="39" t="s">
        <v>119</v>
      </c>
      <c r="C78" s="31">
        <v>4000</v>
      </c>
      <c r="D78" s="31"/>
      <c r="E78" s="31"/>
      <c r="F78" s="31"/>
      <c r="G78" s="31"/>
      <c r="H78" s="31">
        <v>-4000</v>
      </c>
      <c r="I78" s="28">
        <f t="shared" si="8"/>
        <v>0</v>
      </c>
    </row>
    <row r="79" spans="1:9" ht="94.5" x14ac:dyDescent="0.25">
      <c r="A79" s="24" t="s">
        <v>133</v>
      </c>
      <c r="B79" s="41" t="s">
        <v>134</v>
      </c>
      <c r="C79" s="31">
        <v>40000</v>
      </c>
      <c r="D79" s="31"/>
      <c r="E79" s="31"/>
      <c r="F79" s="31"/>
      <c r="G79" s="31"/>
      <c r="H79" s="31">
        <v>190000</v>
      </c>
      <c r="I79" s="28">
        <f t="shared" si="8"/>
        <v>230000</v>
      </c>
    </row>
    <row r="80" spans="1:9" ht="94.5" x14ac:dyDescent="0.25">
      <c r="A80" s="24" t="s">
        <v>260</v>
      </c>
      <c r="B80" s="41" t="s">
        <v>261</v>
      </c>
      <c r="C80" s="31"/>
      <c r="D80" s="31"/>
      <c r="E80" s="31"/>
      <c r="F80" s="31"/>
      <c r="G80" s="31"/>
      <c r="H80" s="31">
        <v>3000</v>
      </c>
      <c r="I80" s="28">
        <f t="shared" si="8"/>
        <v>3000</v>
      </c>
    </row>
    <row r="81" spans="1:9" ht="94.5" x14ac:dyDescent="0.25">
      <c r="A81" s="24" t="s">
        <v>253</v>
      </c>
      <c r="B81" s="41" t="s">
        <v>254</v>
      </c>
      <c r="C81" s="31">
        <v>0</v>
      </c>
      <c r="D81" s="31"/>
      <c r="E81" s="31"/>
      <c r="F81" s="31"/>
      <c r="G81" s="31">
        <v>18000</v>
      </c>
      <c r="H81" s="31"/>
      <c r="I81" s="28">
        <f t="shared" si="8"/>
        <v>18000</v>
      </c>
    </row>
    <row r="82" spans="1:9" ht="110.25" x14ac:dyDescent="0.25">
      <c r="A82" s="24" t="s">
        <v>120</v>
      </c>
      <c r="B82" s="39" t="s">
        <v>121</v>
      </c>
      <c r="C82" s="31">
        <v>1000</v>
      </c>
      <c r="D82" s="31"/>
      <c r="E82" s="31"/>
      <c r="F82" s="31"/>
      <c r="G82" s="31">
        <v>13000</v>
      </c>
      <c r="H82" s="31">
        <v>1000</v>
      </c>
      <c r="I82" s="28">
        <f t="shared" si="8"/>
        <v>15000</v>
      </c>
    </row>
    <row r="83" spans="1:9" ht="78.75" x14ac:dyDescent="0.25">
      <c r="A83" s="24" t="s">
        <v>122</v>
      </c>
      <c r="B83" s="39" t="s">
        <v>123</v>
      </c>
      <c r="C83" s="31">
        <v>22200</v>
      </c>
      <c r="D83" s="31"/>
      <c r="E83" s="31"/>
      <c r="F83" s="31"/>
      <c r="G83" s="31"/>
      <c r="H83" s="31">
        <v>-15700</v>
      </c>
      <c r="I83" s="28">
        <f t="shared" si="8"/>
        <v>6500</v>
      </c>
    </row>
    <row r="84" spans="1:9" ht="126" x14ac:dyDescent="0.25">
      <c r="A84" s="24" t="s">
        <v>255</v>
      </c>
      <c r="B84" s="39" t="s">
        <v>256</v>
      </c>
      <c r="C84" s="31">
        <v>0</v>
      </c>
      <c r="D84" s="31"/>
      <c r="E84" s="31"/>
      <c r="F84" s="31"/>
      <c r="G84" s="31">
        <v>39000</v>
      </c>
      <c r="H84" s="31"/>
      <c r="I84" s="28">
        <f t="shared" si="8"/>
        <v>39000</v>
      </c>
    </row>
    <row r="85" spans="1:9" ht="94.5" x14ac:dyDescent="0.25">
      <c r="A85" s="24" t="s">
        <v>107</v>
      </c>
      <c r="B85" s="40" t="s">
        <v>108</v>
      </c>
      <c r="C85" s="31">
        <v>80600</v>
      </c>
      <c r="D85" s="31"/>
      <c r="E85" s="31"/>
      <c r="F85" s="31"/>
      <c r="G85" s="31">
        <v>64400</v>
      </c>
      <c r="H85" s="31">
        <v>125000</v>
      </c>
      <c r="I85" s="28">
        <f t="shared" si="8"/>
        <v>270000</v>
      </c>
    </row>
    <row r="86" spans="1:9" ht="78.75" x14ac:dyDescent="0.25">
      <c r="A86" s="24" t="s">
        <v>257</v>
      </c>
      <c r="B86" s="40" t="s">
        <v>258</v>
      </c>
      <c r="C86" s="31">
        <v>0</v>
      </c>
      <c r="D86" s="31"/>
      <c r="E86" s="31"/>
      <c r="F86" s="31"/>
      <c r="G86" s="31">
        <v>16000</v>
      </c>
      <c r="H86" s="31"/>
      <c r="I86" s="28">
        <f t="shared" si="8"/>
        <v>16000</v>
      </c>
    </row>
    <row r="87" spans="1:9" ht="63" x14ac:dyDescent="0.25">
      <c r="A87" s="24" t="s">
        <v>124</v>
      </c>
      <c r="B87" s="40" t="s">
        <v>125</v>
      </c>
      <c r="C87" s="31">
        <v>294000</v>
      </c>
      <c r="D87" s="31"/>
      <c r="E87" s="31"/>
      <c r="F87" s="31"/>
      <c r="G87" s="31"/>
      <c r="H87" s="31">
        <v>-34000</v>
      </c>
      <c r="I87" s="28">
        <f t="shared" si="8"/>
        <v>260000</v>
      </c>
    </row>
    <row r="88" spans="1:9" hidden="1" x14ac:dyDescent="0.25">
      <c r="A88" s="24"/>
      <c r="B88" s="32"/>
      <c r="C88" s="31"/>
      <c r="D88" s="31"/>
      <c r="E88" s="31"/>
      <c r="F88" s="31"/>
      <c r="G88" s="31"/>
      <c r="H88" s="31"/>
      <c r="I88" s="28">
        <f t="shared" si="8"/>
        <v>0</v>
      </c>
    </row>
    <row r="89" spans="1:9" hidden="1" x14ac:dyDescent="0.25">
      <c r="A89" s="24"/>
      <c r="B89" s="32"/>
      <c r="C89" s="31"/>
      <c r="D89" s="31"/>
      <c r="E89" s="31"/>
      <c r="F89" s="31"/>
      <c r="G89" s="31"/>
      <c r="H89" s="31"/>
      <c r="I89" s="28">
        <f t="shared" si="8"/>
        <v>0</v>
      </c>
    </row>
    <row r="90" spans="1:9" hidden="1" x14ac:dyDescent="0.25">
      <c r="A90" s="24"/>
      <c r="B90" s="27"/>
      <c r="C90" s="31"/>
      <c r="D90" s="31"/>
      <c r="E90" s="31"/>
      <c r="F90" s="31"/>
      <c r="G90" s="31"/>
      <c r="H90" s="31"/>
      <c r="I90" s="28">
        <f t="shared" ref="I90:I151" si="13">SUM(C90:H90)</f>
        <v>0</v>
      </c>
    </row>
    <row r="91" spans="1:9" hidden="1" x14ac:dyDescent="0.25">
      <c r="A91" s="24"/>
      <c r="B91" s="32"/>
      <c r="C91" s="31"/>
      <c r="D91" s="31"/>
      <c r="E91" s="31"/>
      <c r="F91" s="31"/>
      <c r="G91" s="31"/>
      <c r="H91" s="31"/>
      <c r="I91" s="28">
        <f t="shared" si="13"/>
        <v>0</v>
      </c>
    </row>
    <row r="92" spans="1:9" hidden="1" x14ac:dyDescent="0.25">
      <c r="A92" s="24"/>
      <c r="B92" s="32"/>
      <c r="C92" s="31"/>
      <c r="D92" s="31"/>
      <c r="E92" s="31"/>
      <c r="F92" s="31"/>
      <c r="G92" s="31"/>
      <c r="H92" s="31"/>
      <c r="I92" s="28">
        <f t="shared" si="13"/>
        <v>0</v>
      </c>
    </row>
    <row r="93" spans="1:9" hidden="1" x14ac:dyDescent="0.25">
      <c r="A93" s="24"/>
      <c r="B93" s="32"/>
      <c r="C93" s="31"/>
      <c r="D93" s="31"/>
      <c r="E93" s="31"/>
      <c r="F93" s="31"/>
      <c r="G93" s="31"/>
      <c r="H93" s="31"/>
      <c r="I93" s="28">
        <f t="shared" si="13"/>
        <v>0</v>
      </c>
    </row>
    <row r="94" spans="1:9" hidden="1" x14ac:dyDescent="0.25">
      <c r="A94" s="24"/>
      <c r="B94" s="32"/>
      <c r="C94" s="31"/>
      <c r="D94" s="31"/>
      <c r="E94" s="31"/>
      <c r="F94" s="31"/>
      <c r="G94" s="31"/>
      <c r="H94" s="31"/>
      <c r="I94" s="28">
        <f t="shared" si="13"/>
        <v>0</v>
      </c>
    </row>
    <row r="95" spans="1:9" hidden="1" x14ac:dyDescent="0.25">
      <c r="A95" s="24"/>
      <c r="B95" s="32"/>
      <c r="C95" s="31"/>
      <c r="D95" s="31"/>
      <c r="E95" s="31"/>
      <c r="F95" s="31"/>
      <c r="G95" s="31"/>
      <c r="H95" s="31"/>
      <c r="I95" s="28">
        <f t="shared" si="13"/>
        <v>0</v>
      </c>
    </row>
    <row r="96" spans="1:9" ht="70.5" customHeight="1" x14ac:dyDescent="0.25">
      <c r="A96" s="24" t="s">
        <v>262</v>
      </c>
      <c r="B96" s="32" t="s">
        <v>263</v>
      </c>
      <c r="C96" s="31"/>
      <c r="D96" s="31"/>
      <c r="E96" s="31"/>
      <c r="F96" s="31"/>
      <c r="G96" s="31"/>
      <c r="H96" s="31">
        <v>1000</v>
      </c>
      <c r="I96" s="28">
        <f t="shared" si="13"/>
        <v>1000</v>
      </c>
    </row>
    <row r="97" spans="1:10" ht="157.5" x14ac:dyDescent="0.25">
      <c r="A97" s="24" t="s">
        <v>239</v>
      </c>
      <c r="B97" s="40" t="s">
        <v>240</v>
      </c>
      <c r="C97" s="31">
        <v>0</v>
      </c>
      <c r="D97" s="31"/>
      <c r="E97" s="31"/>
      <c r="F97" s="31">
        <v>25000</v>
      </c>
      <c r="G97" s="31"/>
      <c r="H97" s="31">
        <v>10000</v>
      </c>
      <c r="I97" s="28">
        <f t="shared" si="13"/>
        <v>35000</v>
      </c>
    </row>
    <row r="98" spans="1:10" ht="94.5" x14ac:dyDescent="0.25">
      <c r="A98" s="24" t="s">
        <v>241</v>
      </c>
      <c r="B98" s="40" t="s">
        <v>242</v>
      </c>
      <c r="C98" s="31">
        <v>0</v>
      </c>
      <c r="D98" s="31"/>
      <c r="E98" s="31"/>
      <c r="F98" s="31">
        <v>30000</v>
      </c>
      <c r="G98" s="31"/>
      <c r="H98" s="31">
        <v>-26000</v>
      </c>
      <c r="I98" s="28">
        <f t="shared" si="13"/>
        <v>4000</v>
      </c>
    </row>
    <row r="99" spans="1:10" ht="78.75" x14ac:dyDescent="0.25">
      <c r="A99" s="24" t="s">
        <v>264</v>
      </c>
      <c r="B99" s="40" t="s">
        <v>265</v>
      </c>
      <c r="C99" s="31"/>
      <c r="D99" s="31"/>
      <c r="E99" s="31"/>
      <c r="F99" s="31"/>
      <c r="G99" s="31"/>
      <c r="H99" s="31">
        <v>23300</v>
      </c>
      <c r="I99" s="28">
        <f t="shared" si="13"/>
        <v>23300</v>
      </c>
    </row>
    <row r="100" spans="1:10" ht="94.5" x14ac:dyDescent="0.25">
      <c r="A100" s="24" t="s">
        <v>266</v>
      </c>
      <c r="B100" s="40" t="s">
        <v>267</v>
      </c>
      <c r="C100" s="31"/>
      <c r="D100" s="31"/>
      <c r="E100" s="31"/>
      <c r="F100" s="31"/>
      <c r="G100" s="31"/>
      <c r="H100" s="31">
        <v>1000</v>
      </c>
      <c r="I100" s="28">
        <f t="shared" si="13"/>
        <v>1000</v>
      </c>
    </row>
    <row r="101" spans="1:10" ht="47.25" x14ac:dyDescent="0.25">
      <c r="A101" s="24" t="s">
        <v>268</v>
      </c>
      <c r="B101" s="40" t="s">
        <v>269</v>
      </c>
      <c r="C101" s="31"/>
      <c r="D101" s="31"/>
      <c r="E101" s="31"/>
      <c r="F101" s="31"/>
      <c r="G101" s="31"/>
      <c r="H101" s="31">
        <v>357420</v>
      </c>
      <c r="I101" s="28">
        <f t="shared" si="13"/>
        <v>357420</v>
      </c>
    </row>
    <row r="102" spans="1:10" ht="126" x14ac:dyDescent="0.25">
      <c r="A102" s="24" t="s">
        <v>270</v>
      </c>
      <c r="B102" s="40" t="s">
        <v>271</v>
      </c>
      <c r="C102" s="31"/>
      <c r="D102" s="31"/>
      <c r="E102" s="31"/>
      <c r="F102" s="31"/>
      <c r="G102" s="31"/>
      <c r="H102" s="31">
        <v>150000</v>
      </c>
      <c r="I102" s="28">
        <f t="shared" si="13"/>
        <v>150000</v>
      </c>
    </row>
    <row r="103" spans="1:10" ht="39" customHeight="1" x14ac:dyDescent="0.25">
      <c r="A103" s="35" t="s">
        <v>135</v>
      </c>
      <c r="B103" s="36" t="s">
        <v>19</v>
      </c>
      <c r="C103" s="37">
        <v>938202753.97000003</v>
      </c>
      <c r="D103" s="37">
        <v>27186.799999999999</v>
      </c>
      <c r="E103" s="37">
        <f>E104</f>
        <v>113154590.5</v>
      </c>
      <c r="F103" s="37">
        <f>F104</f>
        <v>824176</v>
      </c>
      <c r="G103" s="37">
        <f>G104+G157</f>
        <v>203142401.17000002</v>
      </c>
      <c r="H103" s="37">
        <f t="shared" ref="H103" si="14">H104</f>
        <v>-10837006.289999999</v>
      </c>
      <c r="I103" s="28">
        <f t="shared" si="13"/>
        <v>1244514102.1500001</v>
      </c>
    </row>
    <row r="104" spans="1:10" ht="47.25" x14ac:dyDescent="0.25">
      <c r="A104" s="12" t="s">
        <v>136</v>
      </c>
      <c r="B104" s="13" t="s">
        <v>137</v>
      </c>
      <c r="C104" s="9">
        <v>938202753.97000003</v>
      </c>
      <c r="D104" s="9">
        <v>27186.799999999999</v>
      </c>
      <c r="E104" s="9">
        <f>E105+E112+E131+E146</f>
        <v>113154590.5</v>
      </c>
      <c r="F104" s="9">
        <f>F105+F112+F131+F146</f>
        <v>824176</v>
      </c>
      <c r="G104" s="9">
        <f t="shared" ref="G104:H104" si="15">G105+G112+G131+G146</f>
        <v>203092401.17000002</v>
      </c>
      <c r="H104" s="9">
        <f t="shared" si="15"/>
        <v>-10837006.289999999</v>
      </c>
      <c r="I104" s="28">
        <f t="shared" si="13"/>
        <v>1244464102.1500001</v>
      </c>
      <c r="J104" s="7"/>
    </row>
    <row r="105" spans="1:10" ht="25.5" customHeight="1" x14ac:dyDescent="0.25">
      <c r="A105" s="12" t="s">
        <v>138</v>
      </c>
      <c r="B105" s="13" t="s">
        <v>139</v>
      </c>
      <c r="C105" s="9">
        <v>44146900</v>
      </c>
      <c r="D105" s="9">
        <v>0</v>
      </c>
      <c r="E105" s="9">
        <f>E108</f>
        <v>1802958</v>
      </c>
      <c r="F105" s="9">
        <f>F108+F110</f>
        <v>0</v>
      </c>
      <c r="G105" s="9">
        <f>G108+G110</f>
        <v>9030295</v>
      </c>
      <c r="H105" s="9"/>
      <c r="I105" s="28">
        <f t="shared" si="13"/>
        <v>54980153</v>
      </c>
    </row>
    <row r="106" spans="1:10" ht="30" customHeight="1" x14ac:dyDescent="0.25">
      <c r="A106" s="2" t="s">
        <v>140</v>
      </c>
      <c r="B106" s="11" t="s">
        <v>141</v>
      </c>
      <c r="C106" s="10">
        <v>12025000</v>
      </c>
      <c r="D106" s="10">
        <v>0</v>
      </c>
      <c r="E106" s="10"/>
      <c r="F106" s="10"/>
      <c r="G106" s="10"/>
      <c r="H106" s="10"/>
      <c r="I106" s="28">
        <f t="shared" si="13"/>
        <v>12025000</v>
      </c>
    </row>
    <row r="107" spans="1:10" ht="47.25" x14ac:dyDescent="0.25">
      <c r="A107" s="2" t="s">
        <v>142</v>
      </c>
      <c r="B107" s="3" t="s">
        <v>143</v>
      </c>
      <c r="C107" s="10">
        <v>12025000</v>
      </c>
      <c r="D107" s="10">
        <v>0</v>
      </c>
      <c r="E107" s="10"/>
      <c r="F107" s="10"/>
      <c r="G107" s="10"/>
      <c r="H107" s="10"/>
      <c r="I107" s="28">
        <f t="shared" si="13"/>
        <v>12025000</v>
      </c>
    </row>
    <row r="108" spans="1:10" ht="31.5" x14ac:dyDescent="0.25">
      <c r="A108" s="2" t="s">
        <v>144</v>
      </c>
      <c r="B108" s="11" t="s">
        <v>145</v>
      </c>
      <c r="C108" s="10">
        <v>32121900</v>
      </c>
      <c r="D108" s="10">
        <v>0</v>
      </c>
      <c r="E108" s="10">
        <f>E109</f>
        <v>1802958</v>
      </c>
      <c r="F108" s="10"/>
      <c r="G108" s="10">
        <v>5978295</v>
      </c>
      <c r="H108" s="10"/>
      <c r="I108" s="28">
        <f t="shared" si="13"/>
        <v>39903153</v>
      </c>
    </row>
    <row r="109" spans="1:10" ht="31.5" x14ac:dyDescent="0.25">
      <c r="A109" s="2" t="s">
        <v>146</v>
      </c>
      <c r="B109" s="3" t="s">
        <v>147</v>
      </c>
      <c r="C109" s="10">
        <v>32121900</v>
      </c>
      <c r="D109" s="10">
        <v>0</v>
      </c>
      <c r="E109" s="10">
        <v>1802958</v>
      </c>
      <c r="F109" s="10"/>
      <c r="G109" s="10">
        <v>5978295</v>
      </c>
      <c r="H109" s="10"/>
      <c r="I109" s="28">
        <f t="shared" si="13"/>
        <v>39903153</v>
      </c>
    </row>
    <row r="110" spans="1:10" x14ac:dyDescent="0.25">
      <c r="A110" s="2" t="s">
        <v>276</v>
      </c>
      <c r="B110" s="3" t="s">
        <v>274</v>
      </c>
      <c r="C110" s="10"/>
      <c r="D110" s="10"/>
      <c r="E110" s="10"/>
      <c r="F110" s="10"/>
      <c r="G110" s="10">
        <v>3052000</v>
      </c>
      <c r="H110" s="10"/>
      <c r="I110" s="28"/>
    </row>
    <row r="111" spans="1:10" x14ac:dyDescent="0.25">
      <c r="A111" s="2" t="s">
        <v>273</v>
      </c>
      <c r="B111" s="3" t="s">
        <v>275</v>
      </c>
      <c r="C111" s="10"/>
      <c r="D111" s="10"/>
      <c r="E111" s="10"/>
      <c r="F111" s="10"/>
      <c r="G111" s="10">
        <v>3052000</v>
      </c>
      <c r="H111" s="10"/>
      <c r="I111" s="28"/>
    </row>
    <row r="112" spans="1:10" ht="31.5" x14ac:dyDescent="0.25">
      <c r="A112" s="12" t="s">
        <v>148</v>
      </c>
      <c r="B112" s="13" t="s">
        <v>149</v>
      </c>
      <c r="C112" s="9">
        <v>196890452.31</v>
      </c>
      <c r="D112" s="9">
        <v>0</v>
      </c>
      <c r="E112" s="9">
        <f>E113+E123+E115+E129</f>
        <v>85200952.379999995</v>
      </c>
      <c r="F112" s="9">
        <f>F129</f>
        <v>824176</v>
      </c>
      <c r="G112" s="9">
        <f>G129+G127</f>
        <v>158505318.36000001</v>
      </c>
      <c r="H112" s="9">
        <f>H113+H123+H115+H129</f>
        <v>-9355263.0099999998</v>
      </c>
      <c r="I112" s="28">
        <f t="shared" si="13"/>
        <v>432065636.04000002</v>
      </c>
    </row>
    <row r="113" spans="1:9" ht="94.5" x14ac:dyDescent="0.25">
      <c r="A113" s="2" t="s">
        <v>150</v>
      </c>
      <c r="B113" s="3" t="s">
        <v>151</v>
      </c>
      <c r="C113" s="10">
        <v>102238393</v>
      </c>
      <c r="D113" s="10">
        <v>0</v>
      </c>
      <c r="E113" s="10">
        <f>E114</f>
        <v>76000000</v>
      </c>
      <c r="F113" s="10"/>
      <c r="G113" s="10"/>
      <c r="H113" s="10">
        <f>H114</f>
        <v>-239207.31</v>
      </c>
      <c r="I113" s="28">
        <f t="shared" si="13"/>
        <v>177999185.69</v>
      </c>
    </row>
    <row r="114" spans="1:9" ht="30" customHeight="1" x14ac:dyDescent="0.25">
      <c r="A114" s="2" t="s">
        <v>152</v>
      </c>
      <c r="B114" s="3" t="s">
        <v>153</v>
      </c>
      <c r="C114" s="10">
        <v>102238393</v>
      </c>
      <c r="D114" s="10">
        <v>0</v>
      </c>
      <c r="E114" s="10">
        <v>76000000</v>
      </c>
      <c r="F114" s="10"/>
      <c r="G114" s="10"/>
      <c r="H114" s="10">
        <v>-239207.31</v>
      </c>
      <c r="I114" s="28">
        <f t="shared" si="13"/>
        <v>177999185.69</v>
      </c>
    </row>
    <row r="115" spans="1:9" ht="30" customHeight="1" x14ac:dyDescent="0.25">
      <c r="A115" s="2" t="s">
        <v>154</v>
      </c>
      <c r="B115" s="3" t="s">
        <v>155</v>
      </c>
      <c r="C115" s="10">
        <v>47819645.280000001</v>
      </c>
      <c r="D115" s="10">
        <v>0</v>
      </c>
      <c r="E115" s="10">
        <f>E116</f>
        <v>243009.38</v>
      </c>
      <c r="F115" s="10"/>
      <c r="G115" s="10"/>
      <c r="H115" s="10">
        <f>H116</f>
        <v>-1731872.7</v>
      </c>
      <c r="I115" s="28">
        <f t="shared" si="13"/>
        <v>46330781.960000001</v>
      </c>
    </row>
    <row r="116" spans="1:9" ht="47.25" x14ac:dyDescent="0.25">
      <c r="A116" s="2" t="s">
        <v>156</v>
      </c>
      <c r="B116" s="3" t="s">
        <v>157</v>
      </c>
      <c r="C116" s="10">
        <v>47819645.280000001</v>
      </c>
      <c r="D116" s="10">
        <v>0</v>
      </c>
      <c r="E116" s="10">
        <v>243009.38</v>
      </c>
      <c r="F116" s="10"/>
      <c r="G116" s="10"/>
      <c r="H116" s="10">
        <v>-1731872.7</v>
      </c>
      <c r="I116" s="28">
        <f t="shared" si="13"/>
        <v>46330781.960000001</v>
      </c>
    </row>
    <row r="117" spans="1:9" ht="63" x14ac:dyDescent="0.25">
      <c r="A117" s="2" t="s">
        <v>158</v>
      </c>
      <c r="B117" s="3" t="s">
        <v>159</v>
      </c>
      <c r="C117" s="10">
        <v>32656967</v>
      </c>
      <c r="D117" s="10">
        <v>0</v>
      </c>
      <c r="E117" s="10">
        <v>0</v>
      </c>
      <c r="F117" s="10"/>
      <c r="G117" s="10"/>
      <c r="H117" s="10"/>
      <c r="I117" s="28">
        <f t="shared" si="13"/>
        <v>32656967</v>
      </c>
    </row>
    <row r="118" spans="1:9" ht="48" customHeight="1" x14ac:dyDescent="0.25">
      <c r="A118" s="2" t="s">
        <v>160</v>
      </c>
      <c r="B118" s="3" t="s">
        <v>161</v>
      </c>
      <c r="C118" s="10">
        <v>32656967</v>
      </c>
      <c r="D118" s="10">
        <v>0</v>
      </c>
      <c r="E118" s="10">
        <v>0</v>
      </c>
      <c r="F118" s="10"/>
      <c r="G118" s="10"/>
      <c r="H118" s="10"/>
      <c r="I118" s="28">
        <f t="shared" si="13"/>
        <v>32656967</v>
      </c>
    </row>
    <row r="119" spans="1:9" ht="47.25" x14ac:dyDescent="0.25">
      <c r="A119" s="2" t="s">
        <v>162</v>
      </c>
      <c r="B119" s="3" t="s">
        <v>163</v>
      </c>
      <c r="C119" s="10">
        <v>2300000</v>
      </c>
      <c r="D119" s="10">
        <v>0</v>
      </c>
      <c r="E119" s="10">
        <v>0</v>
      </c>
      <c r="F119" s="10"/>
      <c r="G119" s="10"/>
      <c r="H119" s="10"/>
      <c r="I119" s="28">
        <f t="shared" si="13"/>
        <v>2300000</v>
      </c>
    </row>
    <row r="120" spans="1:9" ht="47.25" x14ac:dyDescent="0.25">
      <c r="A120" s="2" t="s">
        <v>164</v>
      </c>
      <c r="B120" s="3" t="s">
        <v>165</v>
      </c>
      <c r="C120" s="10">
        <v>2300000</v>
      </c>
      <c r="D120" s="10">
        <v>0</v>
      </c>
      <c r="E120" s="10">
        <v>0</v>
      </c>
      <c r="F120" s="10"/>
      <c r="G120" s="10"/>
      <c r="H120" s="10"/>
      <c r="I120" s="28">
        <f t="shared" si="13"/>
        <v>2300000</v>
      </c>
    </row>
    <row r="121" spans="1:9" ht="31.5" x14ac:dyDescent="0.25">
      <c r="A121" s="2" t="s">
        <v>166</v>
      </c>
      <c r="B121" s="3" t="s">
        <v>167</v>
      </c>
      <c r="C121" s="10">
        <v>568296</v>
      </c>
      <c r="D121" s="10">
        <v>0</v>
      </c>
      <c r="E121" s="10">
        <v>0</v>
      </c>
      <c r="F121" s="10"/>
      <c r="G121" s="10"/>
      <c r="H121" s="10"/>
      <c r="I121" s="28">
        <f t="shared" si="13"/>
        <v>568296</v>
      </c>
    </row>
    <row r="122" spans="1:9" ht="47.25" x14ac:dyDescent="0.25">
      <c r="A122" s="2" t="s">
        <v>168</v>
      </c>
      <c r="B122" s="3" t="s">
        <v>169</v>
      </c>
      <c r="C122" s="10">
        <v>568296</v>
      </c>
      <c r="D122" s="10">
        <v>0</v>
      </c>
      <c r="E122" s="10">
        <v>0</v>
      </c>
      <c r="F122" s="10"/>
      <c r="G122" s="10"/>
      <c r="H122" s="10"/>
      <c r="I122" s="28">
        <f t="shared" si="13"/>
        <v>568296</v>
      </c>
    </row>
    <row r="123" spans="1:9" x14ac:dyDescent="0.25">
      <c r="A123" s="2" t="s">
        <v>170</v>
      </c>
      <c r="B123" s="3" t="s">
        <v>171</v>
      </c>
      <c r="C123" s="10">
        <v>0</v>
      </c>
      <c r="D123" s="10">
        <v>0</v>
      </c>
      <c r="E123" s="10">
        <f>E124</f>
        <v>217391</v>
      </c>
      <c r="F123" s="10"/>
      <c r="G123" s="10"/>
      <c r="H123" s="10">
        <f>H124</f>
        <v>188108</v>
      </c>
      <c r="I123" s="28">
        <f t="shared" si="13"/>
        <v>405499</v>
      </c>
    </row>
    <row r="124" spans="1:9" ht="31.5" x14ac:dyDescent="0.25">
      <c r="A124" s="2" t="s">
        <v>172</v>
      </c>
      <c r="B124" s="3" t="s">
        <v>173</v>
      </c>
      <c r="C124" s="10">
        <v>0</v>
      </c>
      <c r="D124" s="10">
        <v>0</v>
      </c>
      <c r="E124" s="10">
        <v>217391</v>
      </c>
      <c r="F124" s="10"/>
      <c r="G124" s="10"/>
      <c r="H124" s="10">
        <v>188108</v>
      </c>
      <c r="I124" s="28">
        <f t="shared" si="13"/>
        <v>405499</v>
      </c>
    </row>
    <row r="125" spans="1:9" ht="31.5" x14ac:dyDescent="0.25">
      <c r="A125" s="2" t="s">
        <v>174</v>
      </c>
      <c r="B125" s="3" t="s">
        <v>175</v>
      </c>
      <c r="C125" s="10">
        <v>0</v>
      </c>
      <c r="D125" s="10">
        <v>0</v>
      </c>
      <c r="E125" s="10">
        <v>0</v>
      </c>
      <c r="F125" s="10"/>
      <c r="G125" s="10"/>
      <c r="H125" s="10"/>
      <c r="I125" s="28">
        <f t="shared" si="13"/>
        <v>0</v>
      </c>
    </row>
    <row r="126" spans="1:9" ht="31.5" x14ac:dyDescent="0.25">
      <c r="A126" s="2" t="s">
        <v>176</v>
      </c>
      <c r="B126" s="3" t="s">
        <v>177</v>
      </c>
      <c r="C126" s="10">
        <v>0</v>
      </c>
      <c r="D126" s="10">
        <v>0</v>
      </c>
      <c r="E126" s="10">
        <v>0</v>
      </c>
      <c r="F126" s="10"/>
      <c r="G126" s="10"/>
      <c r="H126" s="10"/>
      <c r="I126" s="28">
        <f t="shared" si="13"/>
        <v>0</v>
      </c>
    </row>
    <row r="127" spans="1:9" ht="31.5" x14ac:dyDescent="0.25">
      <c r="A127" s="2" t="s">
        <v>288</v>
      </c>
      <c r="B127" s="3" t="s">
        <v>289</v>
      </c>
      <c r="C127" s="10">
        <v>0</v>
      </c>
      <c r="D127" s="10">
        <v>0</v>
      </c>
      <c r="E127" s="10">
        <v>0</v>
      </c>
      <c r="F127" s="10"/>
      <c r="G127" s="10">
        <v>152602929.30000001</v>
      </c>
      <c r="H127" s="10"/>
      <c r="I127" s="28">
        <v>0</v>
      </c>
    </row>
    <row r="128" spans="1:9" ht="47.25" x14ac:dyDescent="0.25">
      <c r="A128" s="2" t="s">
        <v>290</v>
      </c>
      <c r="B128" s="3" t="s">
        <v>291</v>
      </c>
      <c r="C128" s="10">
        <v>0</v>
      </c>
      <c r="D128" s="10">
        <v>0</v>
      </c>
      <c r="E128" s="10">
        <v>0</v>
      </c>
      <c r="F128" s="10"/>
      <c r="G128" s="10">
        <v>152602929.30000001</v>
      </c>
      <c r="H128" s="10"/>
      <c r="I128" s="28">
        <v>0</v>
      </c>
    </row>
    <row r="129" spans="1:9" x14ac:dyDescent="0.25">
      <c r="A129" s="2" t="s">
        <v>178</v>
      </c>
      <c r="B129" s="3" t="s">
        <v>179</v>
      </c>
      <c r="C129" s="10">
        <v>11307151.029999999</v>
      </c>
      <c r="D129" s="10">
        <v>0</v>
      </c>
      <c r="E129" s="10">
        <f>E130</f>
        <v>8740552</v>
      </c>
      <c r="F129" s="10">
        <f>F130</f>
        <v>824176</v>
      </c>
      <c r="G129" s="10">
        <f>G130</f>
        <v>5902389.0599999996</v>
      </c>
      <c r="H129" s="10">
        <f>H130</f>
        <v>-7572291</v>
      </c>
      <c r="I129" s="28">
        <f t="shared" si="13"/>
        <v>19201977.09</v>
      </c>
    </row>
    <row r="130" spans="1:9" x14ac:dyDescent="0.25">
      <c r="A130" s="2" t="s">
        <v>180</v>
      </c>
      <c r="B130" s="3" t="s">
        <v>181</v>
      </c>
      <c r="C130" s="10">
        <v>11307151.029999999</v>
      </c>
      <c r="D130" s="10">
        <v>0</v>
      </c>
      <c r="E130" s="10">
        <v>8740552</v>
      </c>
      <c r="F130" s="10">
        <v>824176</v>
      </c>
      <c r="G130" s="10">
        <v>5902389.0599999996</v>
      </c>
      <c r="H130" s="10">
        <v>-7572291</v>
      </c>
      <c r="I130" s="28">
        <f t="shared" si="13"/>
        <v>19201977.09</v>
      </c>
    </row>
    <row r="131" spans="1:9" x14ac:dyDescent="0.25">
      <c r="A131" s="12" t="s">
        <v>182</v>
      </c>
      <c r="B131" s="13" t="s">
        <v>183</v>
      </c>
      <c r="C131" s="9">
        <v>624092020.09000003</v>
      </c>
      <c r="D131" s="9">
        <v>0</v>
      </c>
      <c r="E131" s="9">
        <f>E136+E142</f>
        <v>23274418.960000001</v>
      </c>
      <c r="F131" s="9"/>
      <c r="G131" s="9">
        <f>G132+G134+G138+G142</f>
        <v>18884471.809999999</v>
      </c>
      <c r="H131" s="9">
        <f>H142</f>
        <v>-2646.6</v>
      </c>
      <c r="I131" s="28">
        <f t="shared" si="13"/>
        <v>666248264.25999999</v>
      </c>
    </row>
    <row r="132" spans="1:9" ht="64.5" customHeight="1" x14ac:dyDescent="0.25">
      <c r="A132" s="2" t="s">
        <v>184</v>
      </c>
      <c r="B132" s="3" t="s">
        <v>185</v>
      </c>
      <c r="C132" s="10">
        <v>599386343.57000005</v>
      </c>
      <c r="D132" s="10">
        <v>0</v>
      </c>
      <c r="E132" s="10">
        <v>0</v>
      </c>
      <c r="F132" s="10"/>
      <c r="G132" s="10">
        <f>G133</f>
        <v>18867094.289999999</v>
      </c>
      <c r="H132" s="10"/>
      <c r="I132" s="28">
        <f t="shared" si="13"/>
        <v>618253437.86000001</v>
      </c>
    </row>
    <row r="133" spans="1:9" ht="30.75" customHeight="1" x14ac:dyDescent="0.25">
      <c r="A133" s="2" t="s">
        <v>186</v>
      </c>
      <c r="B133" s="34" t="s">
        <v>187</v>
      </c>
      <c r="C133" s="10">
        <v>599386343.57000005</v>
      </c>
      <c r="D133" s="10">
        <v>0</v>
      </c>
      <c r="E133" s="10">
        <v>0</v>
      </c>
      <c r="F133" s="10"/>
      <c r="G133" s="10">
        <v>18867094.289999999</v>
      </c>
      <c r="H133" s="10"/>
      <c r="I133" s="28">
        <f t="shared" si="13"/>
        <v>618253437.86000001</v>
      </c>
    </row>
    <row r="134" spans="1:9" ht="43.5" customHeight="1" x14ac:dyDescent="0.25">
      <c r="A134" s="2" t="s">
        <v>188</v>
      </c>
      <c r="B134" s="34" t="s">
        <v>189</v>
      </c>
      <c r="C134" s="10">
        <v>5990262</v>
      </c>
      <c r="D134" s="10">
        <v>0</v>
      </c>
      <c r="E134" s="10">
        <v>0</v>
      </c>
      <c r="F134" s="10"/>
      <c r="G134" s="10">
        <f>G135</f>
        <v>-267000</v>
      </c>
      <c r="H134" s="10"/>
      <c r="I134" s="28">
        <f t="shared" si="13"/>
        <v>5723262</v>
      </c>
    </row>
    <row r="135" spans="1:9" ht="94.5" x14ac:dyDescent="0.25">
      <c r="A135" s="2" t="s">
        <v>190</v>
      </c>
      <c r="B135" s="3" t="s">
        <v>191</v>
      </c>
      <c r="C135" s="10">
        <v>5990262</v>
      </c>
      <c r="D135" s="10">
        <v>0</v>
      </c>
      <c r="E135" s="10">
        <v>0</v>
      </c>
      <c r="F135" s="10"/>
      <c r="G135" s="10">
        <v>-267000</v>
      </c>
      <c r="H135" s="10"/>
      <c r="I135" s="28">
        <f t="shared" si="13"/>
        <v>5723262</v>
      </c>
    </row>
    <row r="136" spans="1:9" ht="78.75" x14ac:dyDescent="0.25">
      <c r="A136" s="2" t="s">
        <v>192</v>
      </c>
      <c r="B136" s="3" t="s">
        <v>193</v>
      </c>
      <c r="C136" s="10">
        <v>14189868</v>
      </c>
      <c r="D136" s="10">
        <f>D137</f>
        <v>0</v>
      </c>
      <c r="E136" s="10">
        <f>E137</f>
        <v>23311926</v>
      </c>
      <c r="F136" s="10"/>
      <c r="G136" s="10"/>
      <c r="H136" s="10"/>
      <c r="I136" s="28">
        <f t="shared" si="13"/>
        <v>37501794</v>
      </c>
    </row>
    <row r="137" spans="1:9" ht="78.75" x14ac:dyDescent="0.25">
      <c r="A137" s="2" t="s">
        <v>194</v>
      </c>
      <c r="B137" s="3" t="s">
        <v>195</v>
      </c>
      <c r="C137" s="10">
        <v>14189868</v>
      </c>
      <c r="D137" s="10"/>
      <c r="E137" s="10">
        <v>23311926</v>
      </c>
      <c r="F137" s="10"/>
      <c r="G137" s="10"/>
      <c r="H137" s="10"/>
      <c r="I137" s="28">
        <f t="shared" si="13"/>
        <v>37501794</v>
      </c>
    </row>
    <row r="138" spans="1:9" ht="47.25" x14ac:dyDescent="0.25">
      <c r="A138" s="2" t="s">
        <v>196</v>
      </c>
      <c r="B138" s="3" t="s">
        <v>197</v>
      </c>
      <c r="C138" s="10">
        <v>3242510</v>
      </c>
      <c r="D138" s="10">
        <v>0</v>
      </c>
      <c r="E138" s="10">
        <v>0</v>
      </c>
      <c r="F138" s="10"/>
      <c r="G138" s="10">
        <f>G139</f>
        <v>76628</v>
      </c>
      <c r="H138" s="10"/>
      <c r="I138" s="28">
        <f t="shared" si="13"/>
        <v>3319138</v>
      </c>
    </row>
    <row r="139" spans="1:9" ht="35.25" customHeight="1" x14ac:dyDescent="0.25">
      <c r="A139" s="2" t="s">
        <v>198</v>
      </c>
      <c r="B139" s="3" t="s">
        <v>199</v>
      </c>
      <c r="C139" s="10">
        <v>3242510</v>
      </c>
      <c r="D139" s="10"/>
      <c r="E139" s="10">
        <v>0</v>
      </c>
      <c r="F139" s="10"/>
      <c r="G139" s="10">
        <v>76628</v>
      </c>
      <c r="H139" s="10"/>
      <c r="I139" s="28">
        <f t="shared" si="13"/>
        <v>3319138</v>
      </c>
    </row>
    <row r="140" spans="1:9" ht="63" x14ac:dyDescent="0.25">
      <c r="A140" s="2" t="s">
        <v>200</v>
      </c>
      <c r="B140" s="3" t="s">
        <v>201</v>
      </c>
      <c r="C140" s="10">
        <v>25287</v>
      </c>
      <c r="D140" s="10">
        <v>0</v>
      </c>
      <c r="E140" s="10">
        <v>0</v>
      </c>
      <c r="F140" s="10"/>
      <c r="G140" s="10"/>
      <c r="H140" s="10"/>
      <c r="I140" s="28">
        <f t="shared" si="13"/>
        <v>25287</v>
      </c>
    </row>
    <row r="141" spans="1:9" ht="43.5" customHeight="1" x14ac:dyDescent="0.25">
      <c r="A141" s="2" t="s">
        <v>202</v>
      </c>
      <c r="B141" s="3" t="s">
        <v>203</v>
      </c>
      <c r="C141" s="10">
        <v>25287</v>
      </c>
      <c r="D141" s="10">
        <v>0</v>
      </c>
      <c r="E141" s="10">
        <v>0</v>
      </c>
      <c r="F141" s="10"/>
      <c r="G141" s="10"/>
      <c r="H141" s="10"/>
      <c r="I141" s="28">
        <f t="shared" si="13"/>
        <v>25287</v>
      </c>
    </row>
    <row r="142" spans="1:9" ht="47.25" x14ac:dyDescent="0.25">
      <c r="A142" s="2" t="s">
        <v>204</v>
      </c>
      <c r="B142" s="3" t="s">
        <v>205</v>
      </c>
      <c r="C142" s="10">
        <v>301915.52000000002</v>
      </c>
      <c r="D142" s="10">
        <f>D143</f>
        <v>0</v>
      </c>
      <c r="E142" s="10">
        <f>E143</f>
        <v>-37507.040000000001</v>
      </c>
      <c r="F142" s="10"/>
      <c r="G142" s="10">
        <f>G143</f>
        <v>207749.52</v>
      </c>
      <c r="H142" s="10">
        <f>H143</f>
        <v>-2646.6</v>
      </c>
      <c r="I142" s="28">
        <f t="shared" si="13"/>
        <v>469511.4</v>
      </c>
    </row>
    <row r="143" spans="1:9" ht="47.25" x14ac:dyDescent="0.25">
      <c r="A143" s="2" t="s">
        <v>206</v>
      </c>
      <c r="B143" s="3" t="s">
        <v>207</v>
      </c>
      <c r="C143" s="10">
        <v>301915.52000000002</v>
      </c>
      <c r="D143" s="10">
        <v>0</v>
      </c>
      <c r="E143" s="10">
        <v>-37507.040000000001</v>
      </c>
      <c r="F143" s="10"/>
      <c r="G143" s="10">
        <v>207749.52</v>
      </c>
      <c r="H143" s="10">
        <v>-2646.6</v>
      </c>
      <c r="I143" s="28">
        <f t="shared" si="13"/>
        <v>469511.4</v>
      </c>
    </row>
    <row r="144" spans="1:9" ht="66" customHeight="1" x14ac:dyDescent="0.25">
      <c r="A144" s="2" t="s">
        <v>208</v>
      </c>
      <c r="B144" s="3" t="s">
        <v>209</v>
      </c>
      <c r="C144" s="10">
        <v>955834</v>
      </c>
      <c r="D144" s="10">
        <v>0</v>
      </c>
      <c r="E144" s="10">
        <v>0</v>
      </c>
      <c r="F144" s="10"/>
      <c r="G144" s="10"/>
      <c r="H144" s="10"/>
      <c r="I144" s="28">
        <f t="shared" si="13"/>
        <v>955834</v>
      </c>
    </row>
    <row r="145" spans="1:10" ht="74.25" customHeight="1" x14ac:dyDescent="0.25">
      <c r="A145" s="2" t="s">
        <v>210</v>
      </c>
      <c r="B145" s="3" t="s">
        <v>211</v>
      </c>
      <c r="C145" s="10">
        <v>955834</v>
      </c>
      <c r="D145" s="10">
        <v>0</v>
      </c>
      <c r="E145" s="10">
        <v>0</v>
      </c>
      <c r="F145" s="10"/>
      <c r="G145" s="10"/>
      <c r="H145" s="10"/>
      <c r="I145" s="28">
        <f t="shared" si="13"/>
        <v>955834</v>
      </c>
    </row>
    <row r="146" spans="1:10" ht="38.25" customHeight="1" x14ac:dyDescent="0.25">
      <c r="A146" s="12" t="s">
        <v>212</v>
      </c>
      <c r="B146" s="13" t="s">
        <v>213</v>
      </c>
      <c r="C146" s="9">
        <v>73073381.569999993</v>
      </c>
      <c r="D146" s="9">
        <v>27186.799999999999</v>
      </c>
      <c r="E146" s="9">
        <f>E147</f>
        <v>2876261.16</v>
      </c>
      <c r="F146" s="9"/>
      <c r="G146" s="9">
        <f>G153+G156</f>
        <v>16672316</v>
      </c>
      <c r="H146" s="9">
        <f>H147+H153</f>
        <v>-1479096.68</v>
      </c>
      <c r="I146" s="28">
        <f t="shared" si="13"/>
        <v>91170048.849999979</v>
      </c>
    </row>
    <row r="147" spans="1:10" s="8" customFormat="1" ht="64.5" customHeight="1" x14ac:dyDescent="0.25">
      <c r="A147" s="2" t="s">
        <v>214</v>
      </c>
      <c r="B147" s="3" t="s">
        <v>215</v>
      </c>
      <c r="C147" s="10">
        <v>20775362.710000001</v>
      </c>
      <c r="D147" s="10">
        <v>27186.799999999999</v>
      </c>
      <c r="E147" s="10">
        <f>E148</f>
        <v>2876261.16</v>
      </c>
      <c r="F147" s="10"/>
      <c r="G147" s="10"/>
      <c r="H147" s="10">
        <f>H148</f>
        <v>-1446430.13</v>
      </c>
      <c r="I147" s="28">
        <f t="shared" si="13"/>
        <v>22232380.540000003</v>
      </c>
    </row>
    <row r="148" spans="1:10" s="8" customFormat="1" ht="78.75" x14ac:dyDescent="0.25">
      <c r="A148" s="2" t="s">
        <v>216</v>
      </c>
      <c r="B148" s="3" t="s">
        <v>217</v>
      </c>
      <c r="C148" s="10">
        <v>20775362.710000001</v>
      </c>
      <c r="D148" s="10">
        <v>27186.799999999999</v>
      </c>
      <c r="E148" s="45">
        <v>2876261.16</v>
      </c>
      <c r="F148" s="10"/>
      <c r="G148" s="10"/>
      <c r="H148" s="10">
        <v>-1446430.13</v>
      </c>
      <c r="I148" s="28">
        <f t="shared" si="13"/>
        <v>22232380.540000003</v>
      </c>
    </row>
    <row r="149" spans="1:10" s="8" customFormat="1" ht="58.5" customHeight="1" x14ac:dyDescent="0.25">
      <c r="A149" s="2" t="s">
        <v>218</v>
      </c>
      <c r="B149" s="3" t="s">
        <v>219</v>
      </c>
      <c r="C149" s="10">
        <v>29060640</v>
      </c>
      <c r="D149" s="10">
        <v>0</v>
      </c>
      <c r="E149" s="10">
        <v>0</v>
      </c>
      <c r="F149" s="10"/>
      <c r="G149" s="10"/>
      <c r="H149" s="10"/>
      <c r="I149" s="28">
        <f t="shared" si="13"/>
        <v>29060640</v>
      </c>
    </row>
    <row r="150" spans="1:10" s="8" customFormat="1" ht="82.5" customHeight="1" x14ac:dyDescent="0.25">
      <c r="A150" s="2" t="s">
        <v>220</v>
      </c>
      <c r="B150" s="3" t="s">
        <v>221</v>
      </c>
      <c r="C150" s="10">
        <v>29060640</v>
      </c>
      <c r="D150" s="10">
        <v>0</v>
      </c>
      <c r="E150" s="10">
        <v>0</v>
      </c>
      <c r="F150" s="10"/>
      <c r="G150" s="10"/>
      <c r="H150" s="10"/>
      <c r="I150" s="28">
        <f t="shared" si="13"/>
        <v>29060640</v>
      </c>
    </row>
    <row r="151" spans="1:10" s="8" customFormat="1" ht="63" x14ac:dyDescent="0.25">
      <c r="A151" s="2" t="s">
        <v>222</v>
      </c>
      <c r="B151" s="3" t="s">
        <v>223</v>
      </c>
      <c r="C151" s="10">
        <v>23237378.859999999</v>
      </c>
      <c r="D151" s="10">
        <v>0</v>
      </c>
      <c r="E151" s="10">
        <v>0</v>
      </c>
      <c r="F151" s="10"/>
      <c r="G151" s="10"/>
      <c r="H151" s="10"/>
      <c r="I151" s="28">
        <f t="shared" si="13"/>
        <v>23237378.859999999</v>
      </c>
    </row>
    <row r="152" spans="1:10" s="8" customFormat="1" ht="78.75" x14ac:dyDescent="0.25">
      <c r="A152" s="2" t="s">
        <v>224</v>
      </c>
      <c r="B152" s="3" t="s">
        <v>225</v>
      </c>
      <c r="C152" s="10">
        <v>23237378.859999999</v>
      </c>
      <c r="D152" s="10">
        <v>0</v>
      </c>
      <c r="E152" s="10">
        <v>0</v>
      </c>
      <c r="F152" s="10"/>
      <c r="G152" s="10"/>
      <c r="H152" s="10"/>
      <c r="I152" s="28">
        <v>23237378.859999999</v>
      </c>
    </row>
    <row r="153" spans="1:10" s="8" customFormat="1" ht="31.5" x14ac:dyDescent="0.25">
      <c r="A153" s="2" t="s">
        <v>277</v>
      </c>
      <c r="B153" s="3" t="s">
        <v>280</v>
      </c>
      <c r="C153" s="10"/>
      <c r="D153" s="10"/>
      <c r="E153" s="10"/>
      <c r="F153" s="10"/>
      <c r="G153" s="10">
        <f>G154</f>
        <v>15000000</v>
      </c>
      <c r="H153" s="10">
        <f>H154</f>
        <v>-32666.55</v>
      </c>
      <c r="I153" s="28"/>
    </row>
    <row r="154" spans="1:10" s="8" customFormat="1" ht="47.25" x14ac:dyDescent="0.25">
      <c r="A154" s="2" t="s">
        <v>278</v>
      </c>
      <c r="B154" s="3" t="s">
        <v>279</v>
      </c>
      <c r="C154" s="10"/>
      <c r="D154" s="10"/>
      <c r="E154" s="10"/>
      <c r="F154" s="10"/>
      <c r="G154" s="10">
        <v>15000000</v>
      </c>
      <c r="H154" s="10">
        <v>-32666.55</v>
      </c>
      <c r="I154" s="28"/>
    </row>
    <row r="155" spans="1:10" s="8" customFormat="1" ht="31.5" x14ac:dyDescent="0.25">
      <c r="A155" s="2" t="s">
        <v>283</v>
      </c>
      <c r="B155" s="3" t="s">
        <v>284</v>
      </c>
      <c r="C155" s="10"/>
      <c r="D155" s="10"/>
      <c r="E155" s="10"/>
      <c r="F155" s="10"/>
      <c r="G155" s="10">
        <f>G156</f>
        <v>1672316</v>
      </c>
      <c r="H155" s="10"/>
      <c r="I155" s="28"/>
    </row>
    <row r="156" spans="1:10" s="8" customFormat="1" ht="31.5" x14ac:dyDescent="0.25">
      <c r="A156" s="2" t="s">
        <v>281</v>
      </c>
      <c r="B156" s="3" t="s">
        <v>282</v>
      </c>
      <c r="C156" s="10"/>
      <c r="D156" s="10"/>
      <c r="E156" s="10"/>
      <c r="F156" s="10"/>
      <c r="G156" s="10">
        <v>1672316</v>
      </c>
      <c r="H156" s="10"/>
      <c r="I156" s="28"/>
    </row>
    <row r="157" spans="1:10" s="8" customFormat="1" x14ac:dyDescent="0.25">
      <c r="A157" s="12" t="s">
        <v>285</v>
      </c>
      <c r="B157" s="13" t="s">
        <v>286</v>
      </c>
      <c r="C157" s="9"/>
      <c r="D157" s="9"/>
      <c r="E157" s="9"/>
      <c r="F157" s="9"/>
      <c r="G157" s="9">
        <f>G158</f>
        <v>50000</v>
      </c>
      <c r="H157" s="9"/>
      <c r="I157" s="29"/>
    </row>
    <row r="158" spans="1:10" s="8" customFormat="1" ht="31.5" x14ac:dyDescent="0.25">
      <c r="A158" s="2" t="s">
        <v>287</v>
      </c>
      <c r="B158" s="3" t="s">
        <v>292</v>
      </c>
      <c r="C158" s="10"/>
      <c r="D158" s="10"/>
      <c r="E158" s="10"/>
      <c r="F158" s="10"/>
      <c r="G158" s="10">
        <v>50000</v>
      </c>
      <c r="H158" s="10"/>
      <c r="I158" s="28"/>
    </row>
    <row r="159" spans="1:10" s="8" customFormat="1" x14ac:dyDescent="0.25">
      <c r="A159" s="12" t="s">
        <v>226</v>
      </c>
      <c r="B159" s="13"/>
      <c r="C159" s="9">
        <v>1329720553.97</v>
      </c>
      <c r="D159" s="9">
        <v>27186.799999999999</v>
      </c>
      <c r="E159" s="9">
        <f>E5+E103</f>
        <v>113154590.5</v>
      </c>
      <c r="F159" s="9">
        <f t="shared" ref="F159:I159" si="16">F5+F103</f>
        <v>10507476</v>
      </c>
      <c r="G159" s="9">
        <f t="shared" si="16"/>
        <v>255703901.17000002</v>
      </c>
      <c r="H159" s="9">
        <f t="shared" si="16"/>
        <v>24246193.710000001</v>
      </c>
      <c r="I159" s="9">
        <f t="shared" si="16"/>
        <v>1733359902.1500001</v>
      </c>
    </row>
    <row r="160" spans="1:10" x14ac:dyDescent="0.25">
      <c r="J160" s="7"/>
    </row>
  </sheetData>
  <mergeCells count="2">
    <mergeCell ref="A3:I3"/>
    <mergeCell ref="A2:I2"/>
  </mergeCells>
  <hyperlinks>
    <hyperlink ref="B85" r:id="rId1" display="consultantplus://offline/ref=9EB18CDC98488A334D7D41A9F8ABBE3966FEEAA4139AA79421F642318D9241154AE8764823634D69A077909F4159B7A67F0E46B4EA57DD7542n1O"/>
    <hyperlink ref="B73" r:id="rId2" display="consultantplus://offline/ref=9EB18CDC98488A334D7D41A9F8ABBE3966FEEAA4139AA79421F642318D9241154AE8764823624862A577909F4159B7A67F0E46B4EA57DD7542n1O"/>
  </hyperlinks>
  <pageMargins left="0.39370078740157483" right="0.39370078740157483" top="0.31496062992125984" bottom="0.27559055118110237" header="0.15748031496062992" footer="0.15748031496062992"/>
  <pageSetup paperSize="9" scale="46" fitToHeight="0" orientation="portrait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Селиванова</cp:lastModifiedBy>
  <cp:lastPrinted>2022-03-16T08:26:33Z</cp:lastPrinted>
  <dcterms:created xsi:type="dcterms:W3CDTF">2018-12-25T15:55:39Z</dcterms:created>
  <dcterms:modified xsi:type="dcterms:W3CDTF">2022-03-16T08:26:39Z</dcterms:modified>
</cp:coreProperties>
</file>