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2" sheetId="7" r:id="rId5"/>
  </sheets>
  <calcPr calcId="145621"/>
</workbook>
</file>

<file path=xl/calcChain.xml><?xml version="1.0" encoding="utf-8"?>
<calcChain xmlns="http://schemas.openxmlformats.org/spreadsheetml/2006/main">
  <c r="O70" i="5" l="1"/>
  <c r="O55" i="5"/>
  <c r="O12" i="5"/>
  <c r="H70" i="5"/>
  <c r="H55" i="5"/>
  <c r="H12" i="5"/>
  <c r="M61" i="5" l="1"/>
  <c r="M62" i="5"/>
  <c r="M63" i="5"/>
  <c r="M64" i="5"/>
  <c r="M65" i="5"/>
  <c r="M66" i="5"/>
  <c r="M67" i="5"/>
  <c r="M68" i="5"/>
  <c r="M69" i="5"/>
  <c r="M60" i="5"/>
  <c r="F54" i="5"/>
  <c r="M51" i="5"/>
  <c r="M52" i="5"/>
  <c r="M53" i="5"/>
  <c r="M54" i="5"/>
  <c r="M50" i="5"/>
  <c r="M8" i="5"/>
  <c r="M9" i="5"/>
  <c r="M10" i="5"/>
  <c r="M11" i="5"/>
  <c r="M7" i="5"/>
  <c r="F61" i="5"/>
  <c r="F62" i="5"/>
  <c r="F63" i="5"/>
  <c r="F64" i="5"/>
  <c r="F65" i="5"/>
  <c r="F66" i="5"/>
  <c r="F67" i="5"/>
  <c r="F68" i="5"/>
  <c r="F69" i="5"/>
  <c r="F60" i="5"/>
  <c r="F51" i="5"/>
  <c r="F52" i="5"/>
  <c r="F53" i="5"/>
  <c r="F50" i="5"/>
  <c r="F8" i="5"/>
  <c r="F9" i="5"/>
  <c r="F10" i="5"/>
  <c r="F11" i="5"/>
  <c r="F7" i="5"/>
  <c r="AC55" i="4"/>
  <c r="AC75" i="4"/>
  <c r="AC70" i="4"/>
  <c r="AC58" i="4"/>
  <c r="AC48" i="4"/>
  <c r="AC12" i="4"/>
  <c r="AA73" i="4"/>
  <c r="AA74" i="4"/>
  <c r="AA72" i="4"/>
  <c r="AA61" i="4"/>
  <c r="AA62" i="4"/>
  <c r="AA63" i="4"/>
  <c r="AA64" i="4"/>
  <c r="AA65" i="4"/>
  <c r="AA66" i="4"/>
  <c r="AA67" i="4"/>
  <c r="AA68" i="4"/>
  <c r="AA69" i="4"/>
  <c r="AA60" i="4"/>
  <c r="AA57" i="4"/>
  <c r="AA51" i="4"/>
  <c r="AA52" i="4"/>
  <c r="AA53" i="4"/>
  <c r="AA54" i="4"/>
  <c r="AA50" i="4"/>
  <c r="AA47" i="4"/>
  <c r="AA8" i="4"/>
  <c r="AA9" i="4"/>
  <c r="AA10" i="4"/>
  <c r="AA11" i="4"/>
  <c r="AA7" i="4"/>
  <c r="V75" i="4"/>
  <c r="V70" i="4"/>
  <c r="V55" i="4"/>
  <c r="V48" i="4"/>
  <c r="V45" i="4"/>
  <c r="V18" i="4"/>
  <c r="V12" i="4"/>
  <c r="T73" i="4"/>
  <c r="T74" i="4"/>
  <c r="T72" i="4"/>
  <c r="T69" i="4"/>
  <c r="T61" i="4"/>
  <c r="T62" i="4"/>
  <c r="T63" i="4"/>
  <c r="T64" i="4"/>
  <c r="T65" i="4"/>
  <c r="T66" i="4"/>
  <c r="T67" i="4"/>
  <c r="T68" i="4"/>
  <c r="T60" i="4"/>
  <c r="M51" i="4"/>
  <c r="M52" i="4"/>
  <c r="M53" i="4"/>
  <c r="M54" i="4"/>
  <c r="T51" i="4"/>
  <c r="T52" i="4"/>
  <c r="T53" i="4"/>
  <c r="T54" i="4"/>
  <c r="T50" i="4"/>
  <c r="T47" i="4"/>
  <c r="T35" i="4"/>
  <c r="T36" i="4"/>
  <c r="T37" i="4"/>
  <c r="T38" i="4"/>
  <c r="T39" i="4"/>
  <c r="T40" i="4"/>
  <c r="T41" i="4"/>
  <c r="T42" i="4"/>
  <c r="T43" i="4"/>
  <c r="T44" i="4"/>
  <c r="T34" i="4"/>
  <c r="T15" i="4"/>
  <c r="T16" i="4"/>
  <c r="T17" i="4"/>
  <c r="T14" i="4"/>
  <c r="T8" i="4"/>
  <c r="T9" i="4"/>
  <c r="T10" i="4"/>
  <c r="T11" i="4"/>
  <c r="T7" i="4"/>
  <c r="M60" i="4"/>
  <c r="M61" i="4"/>
  <c r="M62" i="4"/>
  <c r="M63" i="4"/>
  <c r="M64" i="4"/>
  <c r="M65" i="4"/>
  <c r="M66" i="4"/>
  <c r="M67" i="4"/>
  <c r="M68" i="4"/>
  <c r="M69" i="4"/>
  <c r="O75" i="4"/>
  <c r="O48" i="4"/>
  <c r="O45" i="4"/>
  <c r="O18" i="4"/>
  <c r="O12" i="4"/>
  <c r="M73" i="4"/>
  <c r="M74" i="4"/>
  <c r="M72" i="4"/>
  <c r="M50" i="4"/>
  <c r="M47" i="4"/>
  <c r="M35" i="4"/>
  <c r="M36" i="4"/>
  <c r="M37" i="4"/>
  <c r="M38" i="4"/>
  <c r="M39" i="4"/>
  <c r="M40" i="4"/>
  <c r="M41" i="4"/>
  <c r="M42" i="4"/>
  <c r="M43" i="4"/>
  <c r="M44" i="4"/>
  <c r="M34" i="4"/>
  <c r="M15" i="4"/>
  <c r="M16" i="4"/>
  <c r="M17" i="4"/>
  <c r="M14" i="4"/>
  <c r="M8" i="4"/>
  <c r="M9" i="4"/>
  <c r="M10" i="4"/>
  <c r="M11" i="4"/>
  <c r="M7" i="4"/>
  <c r="H75" i="4"/>
  <c r="H70" i="4"/>
  <c r="H58" i="4"/>
  <c r="H55" i="4"/>
  <c r="H48" i="4"/>
  <c r="H32" i="4"/>
  <c r="F73" i="4"/>
  <c r="F74" i="4"/>
  <c r="F72" i="4"/>
  <c r="F61" i="4"/>
  <c r="F62" i="4"/>
  <c r="F63" i="4"/>
  <c r="F64" i="4"/>
  <c r="F65" i="4"/>
  <c r="F66" i="4"/>
  <c r="F67" i="4"/>
  <c r="F68" i="4"/>
  <c r="F69" i="4"/>
  <c r="F60" i="4"/>
  <c r="F57" i="4"/>
  <c r="F51" i="4"/>
  <c r="F52" i="4"/>
  <c r="F53" i="4"/>
  <c r="F54" i="4"/>
  <c r="F50" i="4"/>
  <c r="F47" i="4"/>
  <c r="F29" i="4"/>
  <c r="F30" i="4"/>
  <c r="F31" i="4"/>
  <c r="F28" i="4"/>
  <c r="F8" i="4"/>
  <c r="F9" i="4"/>
  <c r="F10" i="4"/>
  <c r="F11" i="4"/>
  <c r="F7" i="4"/>
  <c r="N61" i="5" l="1"/>
  <c r="N62" i="5"/>
  <c r="N63" i="5"/>
  <c r="N64" i="5"/>
  <c r="N65" i="5"/>
  <c r="N66" i="5"/>
  <c r="N67" i="5"/>
  <c r="N68" i="5"/>
  <c r="N69" i="5"/>
  <c r="N60" i="5"/>
  <c r="N51" i="5"/>
  <c r="N52" i="5"/>
  <c r="N53" i="5"/>
  <c r="N54" i="5"/>
  <c r="N50" i="5"/>
  <c r="N55" i="5" s="1"/>
  <c r="N8" i="5"/>
  <c r="N9" i="5"/>
  <c r="N10" i="5"/>
  <c r="N11" i="5"/>
  <c r="N12" i="5" s="1"/>
  <c r="N7" i="5"/>
  <c r="G61" i="5"/>
  <c r="G62" i="5"/>
  <c r="G63" i="5"/>
  <c r="G64" i="5"/>
  <c r="G65" i="5"/>
  <c r="G66" i="5"/>
  <c r="G67" i="5"/>
  <c r="G68" i="5"/>
  <c r="G69" i="5"/>
  <c r="G60" i="5"/>
  <c r="G70" i="5" s="1"/>
  <c r="G51" i="5"/>
  <c r="G52" i="5"/>
  <c r="G53" i="5"/>
  <c r="G54" i="5"/>
  <c r="G50" i="5"/>
  <c r="G8" i="5"/>
  <c r="G9" i="5"/>
  <c r="G10" i="5"/>
  <c r="G11" i="5"/>
  <c r="G7" i="5"/>
  <c r="G12" i="5" s="1"/>
  <c r="AB74" i="4"/>
  <c r="AB73" i="4"/>
  <c r="AB72" i="4"/>
  <c r="AB75" i="4" s="1"/>
  <c r="AB69" i="4"/>
  <c r="AB68" i="4"/>
  <c r="AB67" i="4"/>
  <c r="AB66" i="4"/>
  <c r="AB65" i="4"/>
  <c r="AB64" i="4"/>
  <c r="AB63" i="4"/>
  <c r="AB62" i="4"/>
  <c r="AB61" i="4"/>
  <c r="AB60" i="4"/>
  <c r="AB70" i="4" s="1"/>
  <c r="AB57" i="4"/>
  <c r="AB58" i="4" s="1"/>
  <c r="AB54" i="4"/>
  <c r="AB53" i="4"/>
  <c r="AB52" i="4"/>
  <c r="AB51" i="4"/>
  <c r="AB50" i="4"/>
  <c r="AB55" i="4" s="1"/>
  <c r="AB47" i="4"/>
  <c r="AB48" i="4" s="1"/>
  <c r="AB11" i="4"/>
  <c r="AB10" i="4"/>
  <c r="AB9" i="4"/>
  <c r="AB8" i="4"/>
  <c r="AB7" i="4"/>
  <c r="AB12" i="4" s="1"/>
  <c r="U73" i="4"/>
  <c r="U74" i="4"/>
  <c r="U72" i="4"/>
  <c r="U61" i="4"/>
  <c r="U62" i="4"/>
  <c r="U63" i="4"/>
  <c r="U64" i="4"/>
  <c r="U65" i="4"/>
  <c r="U66" i="4"/>
  <c r="U67" i="4"/>
  <c r="U68" i="4"/>
  <c r="U69" i="4"/>
  <c r="U60" i="4"/>
  <c r="U51" i="4"/>
  <c r="U52" i="4"/>
  <c r="U53" i="4"/>
  <c r="U54" i="4"/>
  <c r="U55" i="4" s="1"/>
  <c r="U50" i="4"/>
  <c r="U47" i="4"/>
  <c r="U48" i="4" s="1"/>
  <c r="U35" i="4"/>
  <c r="U36" i="4"/>
  <c r="U37" i="4"/>
  <c r="U38" i="4"/>
  <c r="U45" i="4" s="1"/>
  <c r="U39" i="4"/>
  <c r="U40" i="4"/>
  <c r="U41" i="4"/>
  <c r="U42" i="4"/>
  <c r="U43" i="4"/>
  <c r="U44" i="4"/>
  <c r="U34" i="4"/>
  <c r="U15" i="4"/>
  <c r="U16" i="4"/>
  <c r="U17" i="4"/>
  <c r="U14" i="4"/>
  <c r="U18" i="4" s="1"/>
  <c r="U8" i="4"/>
  <c r="U9" i="4"/>
  <c r="U10" i="4"/>
  <c r="U11" i="4"/>
  <c r="U7" i="4"/>
  <c r="N73" i="4"/>
  <c r="N75" i="4" s="1"/>
  <c r="N74" i="4"/>
  <c r="N72" i="4"/>
  <c r="N61" i="4"/>
  <c r="N62" i="4"/>
  <c r="N63" i="4"/>
  <c r="N64" i="4"/>
  <c r="N65" i="4"/>
  <c r="N66" i="4"/>
  <c r="N67" i="4"/>
  <c r="N68" i="4"/>
  <c r="N69" i="4"/>
  <c r="N60" i="4"/>
  <c r="N51" i="4"/>
  <c r="N55" i="4" s="1"/>
  <c r="O55" i="4" s="1"/>
  <c r="N52" i="4"/>
  <c r="N53" i="4"/>
  <c r="N54" i="4"/>
  <c r="N50" i="4"/>
  <c r="N47" i="4"/>
  <c r="N48" i="4" s="1"/>
  <c r="N35" i="4"/>
  <c r="N45" i="4" s="1"/>
  <c r="N36" i="4"/>
  <c r="N37" i="4"/>
  <c r="N38" i="4"/>
  <c r="N39" i="4"/>
  <c r="N40" i="4"/>
  <c r="N41" i="4"/>
  <c r="N42" i="4"/>
  <c r="N43" i="4"/>
  <c r="N44" i="4"/>
  <c r="N34" i="4"/>
  <c r="N15" i="4"/>
  <c r="N18" i="4" s="1"/>
  <c r="N16" i="4"/>
  <c r="N17" i="4"/>
  <c r="N14" i="4"/>
  <c r="N8" i="4"/>
  <c r="N12" i="4" s="1"/>
  <c r="N9" i="4"/>
  <c r="N10" i="4"/>
  <c r="N11" i="4"/>
  <c r="N7" i="4"/>
  <c r="G73" i="4"/>
  <c r="G74" i="4"/>
  <c r="G75" i="4" s="1"/>
  <c r="G72" i="4"/>
  <c r="G61" i="4"/>
  <c r="G62" i="4"/>
  <c r="G63" i="4"/>
  <c r="G64" i="4"/>
  <c r="G65" i="4"/>
  <c r="G66" i="4"/>
  <c r="G67" i="4"/>
  <c r="G68" i="4"/>
  <c r="G69" i="4"/>
  <c r="G60" i="4"/>
  <c r="G57" i="4"/>
  <c r="G58" i="4" s="1"/>
  <c r="G51" i="4"/>
  <c r="G55" i="4" s="1"/>
  <c r="G52" i="4"/>
  <c r="G53" i="4"/>
  <c r="G54" i="4"/>
  <c r="G50" i="4"/>
  <c r="G47" i="4"/>
  <c r="G48" i="4" s="1"/>
  <c r="G29" i="4"/>
  <c r="G30" i="4"/>
  <c r="G31" i="4"/>
  <c r="G28" i="4"/>
  <c r="G8" i="4"/>
  <c r="G9" i="4"/>
  <c r="G10" i="4"/>
  <c r="G11" i="4"/>
  <c r="G7" i="4"/>
  <c r="N70" i="5" l="1"/>
  <c r="O76" i="5"/>
  <c r="G55" i="5"/>
  <c r="AC76" i="4"/>
  <c r="U75" i="4"/>
  <c r="U70" i="4"/>
  <c r="U12" i="4"/>
  <c r="N70" i="4"/>
  <c r="O70" i="4" s="1"/>
  <c r="O76" i="4"/>
  <c r="G70" i="4"/>
  <c r="G32" i="4"/>
  <c r="G12" i="4"/>
  <c r="G75" i="1"/>
  <c r="H75" i="1" s="1"/>
  <c r="G73" i="1"/>
  <c r="G74" i="1"/>
  <c r="G72" i="1"/>
  <c r="G61" i="1"/>
  <c r="G62" i="1"/>
  <c r="G63" i="1"/>
  <c r="G64" i="1"/>
  <c r="G65" i="1"/>
  <c r="G66" i="1"/>
  <c r="G67" i="1"/>
  <c r="G68" i="1"/>
  <c r="G69" i="1"/>
  <c r="G60" i="1"/>
  <c r="G70" i="1" s="1"/>
  <c r="H70" i="1" s="1"/>
  <c r="G57" i="1"/>
  <c r="G58" i="1" s="1"/>
  <c r="H58" i="1" s="1"/>
  <c r="G51" i="1"/>
  <c r="G52" i="1"/>
  <c r="G53" i="1"/>
  <c r="G54" i="1"/>
  <c r="G50" i="1"/>
  <c r="G55" i="1" s="1"/>
  <c r="H55" i="1" s="1"/>
  <c r="G47" i="1"/>
  <c r="G48" i="1" s="1"/>
  <c r="H48" i="1" s="1"/>
  <c r="G35" i="1"/>
  <c r="G36" i="1"/>
  <c r="G37" i="1"/>
  <c r="G38" i="1"/>
  <c r="G39" i="1"/>
  <c r="G40" i="1"/>
  <c r="G41" i="1"/>
  <c r="G42" i="1"/>
  <c r="G43" i="1"/>
  <c r="G44" i="1"/>
  <c r="G34" i="1"/>
  <c r="G45" i="1" s="1"/>
  <c r="H45" i="1" s="1"/>
  <c r="G29" i="1"/>
  <c r="G30" i="1"/>
  <c r="G31" i="1"/>
  <c r="G28" i="1"/>
  <c r="G32" i="1" s="1"/>
  <c r="H32" i="1" s="1"/>
  <c r="G21" i="1"/>
  <c r="G22" i="1"/>
  <c r="G23" i="1"/>
  <c r="G24" i="1"/>
  <c r="G25" i="1"/>
  <c r="G20" i="1"/>
  <c r="G26" i="1" s="1"/>
  <c r="H26" i="1" s="1"/>
  <c r="G15" i="1"/>
  <c r="G16" i="1"/>
  <c r="G17" i="1"/>
  <c r="G14" i="1"/>
  <c r="G18" i="1" s="1"/>
  <c r="H18" i="1" s="1"/>
  <c r="G8" i="1"/>
  <c r="G9" i="1"/>
  <c r="G10" i="1"/>
  <c r="G11" i="1"/>
  <c r="G7" i="1"/>
  <c r="G12" i="1" s="1"/>
  <c r="H12" i="1" s="1"/>
  <c r="H76" i="1" s="1"/>
  <c r="Z74" i="6"/>
  <c r="Y74" i="6"/>
  <c r="U74" i="6"/>
  <c r="T74" i="6"/>
  <c r="P74" i="6"/>
  <c r="O74" i="6"/>
  <c r="K74" i="6"/>
  <c r="J74" i="6"/>
  <c r="F74" i="6"/>
  <c r="E74" i="6"/>
  <c r="AJ69" i="6"/>
  <c r="AI69" i="6"/>
  <c r="AE69" i="6"/>
  <c r="AD69" i="6"/>
  <c r="Z69" i="6"/>
  <c r="Y69" i="6"/>
  <c r="U69" i="6"/>
  <c r="T69" i="6"/>
  <c r="P69" i="6"/>
  <c r="O69" i="6"/>
  <c r="K69" i="6"/>
  <c r="J69" i="6"/>
  <c r="F69" i="6"/>
  <c r="E69" i="6"/>
  <c r="K57" i="6"/>
  <c r="J57" i="6"/>
  <c r="F57" i="6"/>
  <c r="E57" i="6"/>
  <c r="AJ54" i="6"/>
  <c r="AI54" i="6"/>
  <c r="AE54" i="6"/>
  <c r="AD54" i="6"/>
  <c r="Z54" i="6"/>
  <c r="Y54" i="6"/>
  <c r="U54" i="6"/>
  <c r="T54" i="6"/>
  <c r="P54" i="6"/>
  <c r="O54" i="6"/>
  <c r="K54" i="6"/>
  <c r="J54" i="6"/>
  <c r="F54" i="6"/>
  <c r="E54" i="6"/>
  <c r="Z47" i="6"/>
  <c r="Y47" i="6"/>
  <c r="U47" i="6"/>
  <c r="T47" i="6"/>
  <c r="P47" i="6"/>
  <c r="O47" i="6"/>
  <c r="K47" i="6"/>
  <c r="J47" i="6"/>
  <c r="F47" i="6"/>
  <c r="E47" i="6"/>
  <c r="U44" i="6"/>
  <c r="T44" i="6"/>
  <c r="P44" i="6"/>
  <c r="O44" i="6"/>
  <c r="F44" i="6"/>
  <c r="E44" i="6"/>
  <c r="K31" i="6"/>
  <c r="J31" i="6"/>
  <c r="F31" i="6"/>
  <c r="E31" i="6"/>
  <c r="F25" i="6"/>
  <c r="E25" i="6"/>
  <c r="U17" i="6"/>
  <c r="T17" i="6"/>
  <c r="P17" i="6"/>
  <c r="O17" i="6"/>
  <c r="F17" i="6"/>
  <c r="E17" i="6"/>
  <c r="AJ11" i="6"/>
  <c r="AJ75" i="6" s="1"/>
  <c r="AI11" i="6"/>
  <c r="AI75" i="6" s="1"/>
  <c r="AE11" i="6"/>
  <c r="AE75" i="6" s="1"/>
  <c r="AD11" i="6"/>
  <c r="AD75" i="6" s="1"/>
  <c r="Z11" i="6"/>
  <c r="Z75" i="6" s="1"/>
  <c r="Y11" i="6"/>
  <c r="Y75" i="6" s="1"/>
  <c r="U11" i="6"/>
  <c r="U75" i="6" s="1"/>
  <c r="T11" i="6"/>
  <c r="T75" i="6" s="1"/>
  <c r="P11" i="6"/>
  <c r="P75" i="6" s="1"/>
  <c r="O11" i="6"/>
  <c r="O75" i="6" s="1"/>
  <c r="K11" i="6"/>
  <c r="K75" i="6" s="1"/>
  <c r="J11" i="6"/>
  <c r="J75" i="6" s="1"/>
  <c r="F11" i="6"/>
  <c r="F75" i="6" s="1"/>
  <c r="E11" i="6"/>
  <c r="E75" i="6" s="1"/>
  <c r="H76" i="5" l="1"/>
  <c r="V76" i="4"/>
  <c r="H12" i="4"/>
  <c r="H76" i="4" s="1"/>
</calcChain>
</file>

<file path=xl/sharedStrings.xml><?xml version="1.0" encoding="utf-8"?>
<sst xmlns="http://schemas.openxmlformats.org/spreadsheetml/2006/main" count="1024" uniqueCount="119">
  <si>
    <t>№ п/п</t>
  </si>
  <si>
    <t>ГРБС</t>
  </si>
  <si>
    <t>Направление</t>
  </si>
  <si>
    <t>№ направления</t>
  </si>
  <si>
    <t>Вес</t>
  </si>
  <si>
    <t xml:space="preserve">Значение показателя E(R) </t>
  </si>
  <si>
    <t>ИТОГО:</t>
  </si>
  <si>
    <t>Администрация Брянского района</t>
  </si>
  <si>
    <t>1 (I = 0,1)</t>
  </si>
  <si>
    <t>1.1.</t>
  </si>
  <si>
    <t>1.2.</t>
  </si>
  <si>
    <t>1.3.</t>
  </si>
  <si>
    <t>1.4.</t>
  </si>
  <si>
    <t>1.5.</t>
  </si>
  <si>
    <t>2 (I = 0,1)</t>
  </si>
  <si>
    <t>2.1.</t>
  </si>
  <si>
    <t>2.2.</t>
  </si>
  <si>
    <t>2.3.</t>
  </si>
  <si>
    <t>2.4.</t>
  </si>
  <si>
    <t>3 (I = 0,1)</t>
  </si>
  <si>
    <t>3.1.</t>
  </si>
  <si>
    <t>3.2.</t>
  </si>
  <si>
    <t>3.3.</t>
  </si>
  <si>
    <t>3.4.</t>
  </si>
  <si>
    <t>3.5.</t>
  </si>
  <si>
    <t>3.6.</t>
  </si>
  <si>
    <t>4 (I = 0,1)</t>
  </si>
  <si>
    <t>4.1.</t>
  </si>
  <si>
    <t>4.2.</t>
  </si>
  <si>
    <t>4.3.</t>
  </si>
  <si>
    <t>4.4.</t>
  </si>
  <si>
    <t>5 (I = 0,1)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</si>
  <si>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</si>
  <si>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</si>
  <si>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</si>
  <si>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</si>
  <si>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</si>
  <si>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</si>
  <si>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</si>
  <si>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</si>
  <si>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</si>
  <si>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</si>
  <si>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</si>
  <si>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6 (I = 0,1)</t>
  </si>
  <si>
    <t>6.1.</t>
  </si>
  <si>
    <t>7.1.</t>
  </si>
  <si>
    <t>7 (I = 0,05)</t>
  </si>
  <si>
    <t>7.2.</t>
  </si>
  <si>
    <t>7.3.</t>
  </si>
  <si>
    <t>7.4.</t>
  </si>
  <si>
    <t>7.5.</t>
  </si>
  <si>
    <t>8 (I = 0,1)</t>
  </si>
  <si>
    <t>8.1.</t>
  </si>
  <si>
    <t>9 (I = 0,1)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</si>
  <si>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</si>
  <si>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</si>
  <si>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</si>
  <si>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</si>
  <si>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</si>
  <si>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</si>
  <si>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</si>
  <si>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</si>
  <si>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</si>
  <si>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</si>
  <si>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10 (I = 0,15)</t>
  </si>
  <si>
    <t>10.1.</t>
  </si>
  <si>
    <t>10.2.</t>
  </si>
  <si>
    <t>10.3.</t>
  </si>
  <si>
    <t>ИТОГО по направлению:</t>
  </si>
  <si>
    <t>Финансовое управление администрации Брянского района</t>
  </si>
  <si>
    <t>2 (I = 0,1) - отсутствует</t>
  </si>
  <si>
    <t>3 (I = 0,1) - отсутствует</t>
  </si>
  <si>
    <t>5 (I = 0,1) - отсутствует</t>
  </si>
  <si>
    <t>Управление образования администрации Брянского района</t>
  </si>
  <si>
    <t>4 (I = 0,1) - отсутствует</t>
  </si>
  <si>
    <t xml:space="preserve">8 (I = 0,1) </t>
  </si>
  <si>
    <t>8 (I = 0,1) - отсутствует</t>
  </si>
  <si>
    <t>Управление культуры администрации Брянского района</t>
  </si>
  <si>
    <t>Комитет по управлению муниципальным имуществом</t>
  </si>
  <si>
    <t>5 (I = 0,1)- отсутствует</t>
  </si>
  <si>
    <t>Контрольно - Счетная палата</t>
  </si>
  <si>
    <t>6 (I = 0,1)- отсутствует</t>
  </si>
  <si>
    <t>10 (I = 0,15)- отсутствует</t>
  </si>
  <si>
    <t>Брянский районный Совет народных депутатов</t>
  </si>
  <si>
    <t xml:space="preserve">                       </t>
  </si>
  <si>
    <t>S</t>
  </si>
  <si>
    <t>R</t>
  </si>
  <si>
    <t xml:space="preserve">Итоги мониторинга качества финансового менеджмента по  </t>
  </si>
  <si>
    <t>1 группе (8 - 10) направлений</t>
  </si>
  <si>
    <t>1. Показатели качества управления расходами бюджета на финансовое обеспечение деятельности главного администратора (I = 0,1)</t>
  </si>
  <si>
    <t>2. Показатели качества управления расходами бюджета на социальное обеспечение и иные выплаты населению  (I = 0,1)</t>
  </si>
  <si>
    <t>4. Показатели качества управления расходами бюджета на предоставление межбюджетных трансфертов (I = 0,1)</t>
  </si>
  <si>
    <t>5. Показатели качества управления расходами бюджета на предоставление субсидий юридическим лицам (за исключением субсидий на капитальные вложения в объекты капитального строительства) (I = 0,1)</t>
  </si>
  <si>
    <t>3. Показатели качества управления расходами бюджета на капитальные вложения в объекты муниципальной собственности (I = 0,1)</t>
  </si>
  <si>
    <t>6. Показатели качества управления расходами, осуществляемыми за счет межбюджетных трансфертов из областного бюджета (I = 0,1)</t>
  </si>
  <si>
    <t>7. Показатели качества управления расходами бюджета на исполнение судебных актов и решений налоговых органов (I = 0,05)</t>
  </si>
  <si>
    <t>8. Показатели качества управления доходами бюджета (I = 0,1)</t>
  </si>
  <si>
    <t>9. Показатели качества управления активами, финансового контроля, управления кредиторской задолженностью (I = 0,1)</t>
  </si>
  <si>
    <t>10. Показатели качества управления муниципальными программами (I = 0,15)</t>
  </si>
  <si>
    <t>8. Показатели качества управления доходами бюджета      (I = 0,1)</t>
  </si>
  <si>
    <t>2 группе (6 -7) направлений</t>
  </si>
  <si>
    <t>3 группе (1 -5) направлений</t>
  </si>
  <si>
    <t>С.Н. Воронцова</t>
  </si>
  <si>
    <t>2 место</t>
  </si>
  <si>
    <t>Контрольно - счетная палата Брянского района</t>
  </si>
  <si>
    <t>1 место</t>
  </si>
  <si>
    <t xml:space="preserve">3 группа </t>
  </si>
  <si>
    <t>Управление культуры, молодежной политики и спорта  Брянского муниципального района</t>
  </si>
  <si>
    <t>4 место</t>
  </si>
  <si>
    <t>3 место</t>
  </si>
  <si>
    <t>Комитет по управлению муниципальным имуществом Брянского района</t>
  </si>
  <si>
    <t>2 группа</t>
  </si>
  <si>
    <t xml:space="preserve">1 место                 </t>
  </si>
  <si>
    <t xml:space="preserve"> 1 группа </t>
  </si>
  <si>
    <t>Рейтинговая оценка</t>
  </si>
  <si>
    <t>Наименование ГРБС</t>
  </si>
  <si>
    <t>Место в рейтинге</t>
  </si>
  <si>
    <t xml:space="preserve">Итоги мониторинга по группам ГРБС </t>
  </si>
  <si>
    <t>Итоговая оценка качества финансового менеджмента главных администраторов средств бюджета  Брянского муниципального района Брянской области за 2022 год (в соответсвии с Приказом от 24 марта 2023 года № 7 "Об утверждении порядка проведения финансовым управлением администрации Брянского района мониторинга качества финансового менеджмента в отношении главных администраторов средств бюджета Брянского муниципального района Брянской области")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</si>
</sst>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0" xfId="0" applyNumberFormat="1"/>
    <xf numFmtId="0" fontId="0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Alignment="1"/>
    <xf numFmtId="166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/>
    <xf numFmtId="0" fontId="0" fillId="0" borderId="1" xfId="0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0" xfId="0" applyFont="1"/>
    <xf numFmtId="165" fontId="5" fillId="0" borderId="1" xfId="0" applyNumberFormat="1" applyFont="1" applyBorder="1"/>
    <xf numFmtId="0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164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5" fillId="0" borderId="1" xfId="0" applyNumberFormat="1" applyFont="1" applyBorder="1"/>
    <xf numFmtId="0" fontId="17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0" fontId="14" fillId="0" borderId="4" xfId="0" applyFont="1" applyBorder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5" fillId="0" borderId="3" xfId="0" applyFont="1" applyBorder="1" applyAlignment="1"/>
    <xf numFmtId="0" fontId="15" fillId="0" borderId="4" xfId="0" applyFont="1" applyBorder="1" applyAlignment="1"/>
    <xf numFmtId="0" fontId="12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165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workbookViewId="0">
      <selection activeCell="J89" sqref="C78:J89"/>
    </sheetView>
  </sheetViews>
  <sheetFormatPr defaultRowHeight="15" x14ac:dyDescent="0.25"/>
  <cols>
    <col min="2" max="2" width="4.7109375" customWidth="1"/>
    <col min="3" max="3" width="27.5703125" customWidth="1"/>
    <col min="4" max="4" width="14" style="10" customWidth="1"/>
    <col min="5" max="5" width="16.5703125" customWidth="1"/>
    <col min="6" max="6" width="12.5703125" customWidth="1"/>
    <col min="7" max="7" width="10.85546875" customWidth="1"/>
    <col min="8" max="8" width="10.7109375" customWidth="1"/>
  </cols>
  <sheetData>
    <row r="1" spans="1:8" x14ac:dyDescent="0.25">
      <c r="C1" s="101" t="s">
        <v>87</v>
      </c>
      <c r="D1" s="113"/>
      <c r="E1" s="113"/>
      <c r="F1" s="113"/>
      <c r="G1" s="113"/>
      <c r="H1" s="113"/>
    </row>
    <row r="2" spans="1:8" x14ac:dyDescent="0.25">
      <c r="C2" s="101" t="s">
        <v>88</v>
      </c>
      <c r="D2" s="101"/>
      <c r="E2" s="101"/>
      <c r="F2" s="101"/>
      <c r="G2" s="101"/>
      <c r="H2" s="101"/>
    </row>
    <row r="4" spans="1:8" ht="15" customHeight="1" x14ac:dyDescent="0.25">
      <c r="B4" s="99" t="s">
        <v>0</v>
      </c>
      <c r="C4" s="106" t="s">
        <v>1</v>
      </c>
      <c r="D4" s="102" t="s">
        <v>2</v>
      </c>
      <c r="E4" s="103"/>
      <c r="F4" s="103"/>
      <c r="G4" s="104"/>
      <c r="H4" s="105"/>
    </row>
    <row r="5" spans="1:8" ht="42.75" x14ac:dyDescent="0.25">
      <c r="B5" s="100"/>
      <c r="C5" s="107"/>
      <c r="D5" s="44" t="s">
        <v>3</v>
      </c>
      <c r="E5" s="45" t="s">
        <v>5</v>
      </c>
      <c r="F5" s="21" t="s">
        <v>4</v>
      </c>
      <c r="G5" s="20" t="s">
        <v>85</v>
      </c>
      <c r="H5" s="20" t="s">
        <v>86</v>
      </c>
    </row>
    <row r="6" spans="1:8" ht="28.5" customHeight="1" x14ac:dyDescent="0.25">
      <c r="B6" s="21">
        <v>1</v>
      </c>
      <c r="C6" s="19" t="s">
        <v>7</v>
      </c>
      <c r="D6" s="108" t="s">
        <v>89</v>
      </c>
      <c r="E6" s="109"/>
      <c r="F6" s="109"/>
      <c r="G6" s="110"/>
      <c r="H6" s="111"/>
    </row>
    <row r="7" spans="1:8" x14ac:dyDescent="0.25">
      <c r="A7" s="68" t="s">
        <v>84</v>
      </c>
      <c r="B7" s="67"/>
      <c r="C7" s="6"/>
      <c r="D7" s="9" t="s">
        <v>9</v>
      </c>
      <c r="E7" s="8">
        <v>1</v>
      </c>
      <c r="F7" s="46">
        <v>0.2</v>
      </c>
      <c r="G7" s="49">
        <f>E7*F7</f>
        <v>0.2</v>
      </c>
      <c r="H7" s="53"/>
    </row>
    <row r="8" spans="1:8" x14ac:dyDescent="0.25">
      <c r="B8" s="5"/>
      <c r="C8" s="6"/>
      <c r="D8" s="9" t="s">
        <v>10</v>
      </c>
      <c r="E8" s="8">
        <v>1</v>
      </c>
      <c r="F8" s="46">
        <v>0.2</v>
      </c>
      <c r="G8" s="49">
        <f t="shared" ref="G8:G11" si="0">E8*F8</f>
        <v>0.2</v>
      </c>
      <c r="H8" s="53"/>
    </row>
    <row r="9" spans="1:8" x14ac:dyDescent="0.25">
      <c r="B9" s="5"/>
      <c r="C9" s="6"/>
      <c r="D9" s="9" t="s">
        <v>11</v>
      </c>
      <c r="E9" s="29">
        <v>3</v>
      </c>
      <c r="F9" s="47">
        <v>0.3</v>
      </c>
      <c r="G9" s="49">
        <f t="shared" si="0"/>
        <v>0.89999999999999991</v>
      </c>
      <c r="H9" s="53"/>
    </row>
    <row r="10" spans="1:8" x14ac:dyDescent="0.25">
      <c r="B10" s="5"/>
      <c r="C10" s="6"/>
      <c r="D10" s="9" t="s">
        <v>12</v>
      </c>
      <c r="E10" s="8">
        <v>3</v>
      </c>
      <c r="F10" s="46">
        <v>0.1</v>
      </c>
      <c r="G10" s="49">
        <f t="shared" si="0"/>
        <v>0.30000000000000004</v>
      </c>
      <c r="H10" s="53"/>
    </row>
    <row r="11" spans="1:8" x14ac:dyDescent="0.25">
      <c r="B11" s="5"/>
      <c r="C11" s="6"/>
      <c r="D11" s="9" t="s">
        <v>13</v>
      </c>
      <c r="E11" s="8">
        <v>1</v>
      </c>
      <c r="F11" s="46">
        <v>0.2</v>
      </c>
      <c r="G11" s="49">
        <f t="shared" si="0"/>
        <v>0.2</v>
      </c>
      <c r="H11" s="53"/>
    </row>
    <row r="12" spans="1:8" x14ac:dyDescent="0.25">
      <c r="B12" s="5"/>
      <c r="C12" s="5" t="s">
        <v>68</v>
      </c>
      <c r="D12" s="9"/>
      <c r="E12" s="5"/>
      <c r="F12" s="26"/>
      <c r="G12" s="50">
        <f>SUM(G7:G11)</f>
        <v>1.7999999999999998</v>
      </c>
      <c r="H12" s="53">
        <f>G12*0.1</f>
        <v>0.18</v>
      </c>
    </row>
    <row r="13" spans="1:8" ht="26.25" customHeight="1" x14ac:dyDescent="0.25">
      <c r="B13" s="5"/>
      <c r="C13" s="6"/>
      <c r="D13" s="108" t="s">
        <v>90</v>
      </c>
      <c r="E13" s="109"/>
      <c r="F13" s="109"/>
      <c r="G13" s="110"/>
      <c r="H13" s="111"/>
    </row>
    <row r="14" spans="1:8" x14ac:dyDescent="0.25">
      <c r="B14" s="5"/>
      <c r="C14" s="7"/>
      <c r="D14" s="9" t="s">
        <v>15</v>
      </c>
      <c r="E14" s="8">
        <v>1</v>
      </c>
      <c r="F14" s="8">
        <v>0.25</v>
      </c>
      <c r="G14" s="51">
        <f>E14*F14</f>
        <v>0.25</v>
      </c>
      <c r="H14" s="54"/>
    </row>
    <row r="15" spans="1:8" x14ac:dyDescent="0.25">
      <c r="B15" s="5"/>
      <c r="C15" s="6"/>
      <c r="D15" s="9" t="s">
        <v>16</v>
      </c>
      <c r="E15" s="8">
        <v>1</v>
      </c>
      <c r="F15" s="8">
        <v>0.25</v>
      </c>
      <c r="G15" s="51">
        <f t="shared" ref="G15:G17" si="1">E15*F15</f>
        <v>0.25</v>
      </c>
      <c r="H15" s="54"/>
    </row>
    <row r="16" spans="1:8" x14ac:dyDescent="0.25">
      <c r="B16" s="5"/>
      <c r="C16" s="6"/>
      <c r="D16" s="9" t="s">
        <v>17</v>
      </c>
      <c r="E16" s="8">
        <v>3</v>
      </c>
      <c r="F16" s="8">
        <v>0.25</v>
      </c>
      <c r="G16" s="51">
        <f t="shared" si="1"/>
        <v>0.75</v>
      </c>
      <c r="H16" s="54"/>
    </row>
    <row r="17" spans="2:8" x14ac:dyDescent="0.25">
      <c r="B17" s="5"/>
      <c r="C17" s="6"/>
      <c r="D17" s="9" t="s">
        <v>18</v>
      </c>
      <c r="E17" s="8">
        <v>1</v>
      </c>
      <c r="F17" s="8">
        <v>0.25</v>
      </c>
      <c r="G17" s="51">
        <f t="shared" si="1"/>
        <v>0.25</v>
      </c>
      <c r="H17" s="54"/>
    </row>
    <row r="18" spans="2:8" x14ac:dyDescent="0.25">
      <c r="B18" s="5"/>
      <c r="C18" s="5" t="s">
        <v>68</v>
      </c>
      <c r="D18" s="9"/>
      <c r="E18" s="5"/>
      <c r="F18" s="26"/>
      <c r="G18" s="52">
        <f>SUM(G14:G17)</f>
        <v>1.5</v>
      </c>
      <c r="H18" s="54">
        <f>G18*0.1</f>
        <v>0.15000000000000002</v>
      </c>
    </row>
    <row r="19" spans="2:8" ht="24.75" customHeight="1" x14ac:dyDescent="0.25">
      <c r="B19" s="3"/>
      <c r="C19" s="1"/>
      <c r="D19" s="108" t="s">
        <v>93</v>
      </c>
      <c r="E19" s="109"/>
      <c r="F19" s="109"/>
      <c r="G19" s="114"/>
      <c r="H19" s="115"/>
    </row>
    <row r="20" spans="2:8" x14ac:dyDescent="0.25">
      <c r="B20" s="3"/>
      <c r="C20" s="1"/>
      <c r="D20" s="12" t="s">
        <v>20</v>
      </c>
      <c r="E20" s="11">
        <v>1</v>
      </c>
      <c r="F20" s="27">
        <v>0.2</v>
      </c>
      <c r="G20" s="51">
        <f>E20*F20</f>
        <v>0.2</v>
      </c>
      <c r="H20" s="54"/>
    </row>
    <row r="21" spans="2:8" x14ac:dyDescent="0.25">
      <c r="B21" s="3"/>
      <c r="C21" s="1"/>
      <c r="D21" s="12" t="s">
        <v>21</v>
      </c>
      <c r="E21" s="11">
        <v>1</v>
      </c>
      <c r="F21" s="27">
        <v>0.15</v>
      </c>
      <c r="G21" s="51">
        <f t="shared" ref="G21:G25" si="2">E21*F21</f>
        <v>0.15</v>
      </c>
      <c r="H21" s="54"/>
    </row>
    <row r="22" spans="2:8" x14ac:dyDescent="0.25">
      <c r="B22" s="3"/>
      <c r="C22" s="1"/>
      <c r="D22" s="12" t="s">
        <v>22</v>
      </c>
      <c r="E22" s="11">
        <v>2</v>
      </c>
      <c r="F22" s="40">
        <v>0.15</v>
      </c>
      <c r="G22" s="51">
        <f t="shared" si="2"/>
        <v>0.3</v>
      </c>
      <c r="H22" s="54"/>
    </row>
    <row r="23" spans="2:8" x14ac:dyDescent="0.25">
      <c r="B23" s="3"/>
      <c r="C23" s="1"/>
      <c r="D23" s="12" t="s">
        <v>23</v>
      </c>
      <c r="E23" s="11">
        <v>0</v>
      </c>
      <c r="F23" s="40">
        <v>0.15</v>
      </c>
      <c r="G23" s="51">
        <f t="shared" si="2"/>
        <v>0</v>
      </c>
      <c r="H23" s="54"/>
    </row>
    <row r="24" spans="2:8" x14ac:dyDescent="0.25">
      <c r="B24" s="3"/>
      <c r="C24" s="1"/>
      <c r="D24" s="12" t="s">
        <v>24</v>
      </c>
      <c r="E24" s="11">
        <v>1</v>
      </c>
      <c r="F24" s="27">
        <v>0.2</v>
      </c>
      <c r="G24" s="51">
        <f t="shared" si="2"/>
        <v>0.2</v>
      </c>
      <c r="H24" s="54"/>
    </row>
    <row r="25" spans="2:8" x14ac:dyDescent="0.25">
      <c r="B25" s="3"/>
      <c r="C25" s="1"/>
      <c r="D25" s="12" t="s">
        <v>25</v>
      </c>
      <c r="E25" s="11">
        <v>1</v>
      </c>
      <c r="F25" s="27">
        <v>0.15</v>
      </c>
      <c r="G25" s="51">
        <f t="shared" si="2"/>
        <v>0.15</v>
      </c>
      <c r="H25" s="54"/>
    </row>
    <row r="26" spans="2:8" x14ac:dyDescent="0.25">
      <c r="B26" s="3"/>
      <c r="C26" s="5" t="s">
        <v>68</v>
      </c>
      <c r="D26" s="17"/>
      <c r="E26" s="3"/>
      <c r="F26" s="22"/>
      <c r="G26" s="52">
        <f>SUM(G20:G25)</f>
        <v>0.99999999999999989</v>
      </c>
      <c r="H26" s="54">
        <f>G26*0.1</f>
        <v>9.9999999999999992E-2</v>
      </c>
    </row>
    <row r="27" spans="2:8" ht="25.5" customHeight="1" x14ac:dyDescent="0.25">
      <c r="B27" s="3"/>
      <c r="C27" s="69"/>
      <c r="D27" s="108" t="s">
        <v>91</v>
      </c>
      <c r="E27" s="109"/>
      <c r="F27" s="109"/>
      <c r="G27" s="110"/>
      <c r="H27" s="111"/>
    </row>
    <row r="28" spans="2:8" x14ac:dyDescent="0.25">
      <c r="B28" s="3"/>
      <c r="C28" s="1"/>
      <c r="D28" s="12" t="s">
        <v>27</v>
      </c>
      <c r="E28" s="11">
        <v>1</v>
      </c>
      <c r="F28" s="27">
        <v>0.25</v>
      </c>
      <c r="G28" s="51">
        <f>E28*F28</f>
        <v>0.25</v>
      </c>
      <c r="H28" s="54"/>
    </row>
    <row r="29" spans="2:8" x14ac:dyDescent="0.25">
      <c r="B29" s="3"/>
      <c r="C29" s="1"/>
      <c r="D29" s="12" t="s">
        <v>28</v>
      </c>
      <c r="E29" s="11">
        <v>1</v>
      </c>
      <c r="F29" s="27">
        <v>0.25</v>
      </c>
      <c r="G29" s="51">
        <f t="shared" ref="G29:G31" si="3">E29*F29</f>
        <v>0.25</v>
      </c>
      <c r="H29" s="54"/>
    </row>
    <row r="30" spans="2:8" x14ac:dyDescent="0.25">
      <c r="B30" s="1"/>
      <c r="C30" s="1"/>
      <c r="D30" s="12" t="s">
        <v>29</v>
      </c>
      <c r="E30" s="11">
        <v>2</v>
      </c>
      <c r="F30" s="27">
        <v>0.25</v>
      </c>
      <c r="G30" s="51">
        <f t="shared" si="3"/>
        <v>0.5</v>
      </c>
      <c r="H30" s="54"/>
    </row>
    <row r="31" spans="2:8" x14ac:dyDescent="0.25">
      <c r="B31" s="1"/>
      <c r="C31" s="1"/>
      <c r="D31" s="12" t="s">
        <v>30</v>
      </c>
      <c r="E31" s="11">
        <v>1</v>
      </c>
      <c r="F31" s="27">
        <v>0.25</v>
      </c>
      <c r="G31" s="51">
        <f t="shared" si="3"/>
        <v>0.25</v>
      </c>
      <c r="H31" s="54"/>
    </row>
    <row r="32" spans="2:8" x14ac:dyDescent="0.25">
      <c r="B32" s="1"/>
      <c r="C32" s="5" t="s">
        <v>68</v>
      </c>
      <c r="D32" s="12"/>
      <c r="E32" s="3"/>
      <c r="F32" s="22"/>
      <c r="G32" s="52">
        <f>SUM(G28:G31)</f>
        <v>1.25</v>
      </c>
      <c r="H32" s="54">
        <f>G32*0.1</f>
        <v>0.125</v>
      </c>
    </row>
    <row r="33" spans="2:8" ht="38.25" customHeight="1" x14ac:dyDescent="0.25">
      <c r="B33" s="1"/>
      <c r="C33" s="69"/>
      <c r="D33" s="108" t="s">
        <v>92</v>
      </c>
      <c r="E33" s="109"/>
      <c r="F33" s="109"/>
      <c r="G33" s="110"/>
      <c r="H33" s="111"/>
    </row>
    <row r="34" spans="2:8" x14ac:dyDescent="0.25">
      <c r="B34" s="1"/>
      <c r="C34" s="1"/>
      <c r="D34" s="12" t="s">
        <v>32</v>
      </c>
      <c r="E34" s="11">
        <v>1</v>
      </c>
      <c r="F34" s="27">
        <v>0.15</v>
      </c>
      <c r="G34" s="51">
        <f>E34*F34</f>
        <v>0.15</v>
      </c>
      <c r="H34" s="54"/>
    </row>
    <row r="35" spans="2:8" x14ac:dyDescent="0.25">
      <c r="B35" s="1"/>
      <c r="C35" s="1"/>
      <c r="D35" s="12" t="s">
        <v>33</v>
      </c>
      <c r="E35" s="11">
        <v>1</v>
      </c>
      <c r="F35" s="27">
        <v>0.1</v>
      </c>
      <c r="G35" s="51">
        <f t="shared" ref="G35:G44" si="4">E35*F35</f>
        <v>0.1</v>
      </c>
      <c r="H35" s="54"/>
    </row>
    <row r="36" spans="2:8" x14ac:dyDescent="0.25">
      <c r="B36" s="1"/>
      <c r="C36" s="1"/>
      <c r="D36" s="12" t="s">
        <v>34</v>
      </c>
      <c r="E36" s="30">
        <v>2</v>
      </c>
      <c r="F36" s="31">
        <v>0.05</v>
      </c>
      <c r="G36" s="51">
        <f t="shared" si="4"/>
        <v>0.1</v>
      </c>
      <c r="H36" s="54"/>
    </row>
    <row r="37" spans="2:8" x14ac:dyDescent="0.25">
      <c r="B37" s="1"/>
      <c r="C37" s="1"/>
      <c r="D37" s="12" t="s">
        <v>35</v>
      </c>
      <c r="E37" s="11">
        <v>1</v>
      </c>
      <c r="F37" s="27">
        <v>0.05</v>
      </c>
      <c r="G37" s="51">
        <f t="shared" si="4"/>
        <v>0.05</v>
      </c>
      <c r="H37" s="54"/>
    </row>
    <row r="38" spans="2:8" x14ac:dyDescent="0.25">
      <c r="B38" s="1"/>
      <c r="C38" s="1"/>
      <c r="D38" s="12" t="s">
        <v>36</v>
      </c>
      <c r="E38" s="11">
        <v>3</v>
      </c>
      <c r="F38" s="27">
        <v>0.1</v>
      </c>
      <c r="G38" s="51">
        <f t="shared" si="4"/>
        <v>0.30000000000000004</v>
      </c>
      <c r="H38" s="54"/>
    </row>
    <row r="39" spans="2:8" x14ac:dyDescent="0.25">
      <c r="B39" s="1"/>
      <c r="C39" s="1"/>
      <c r="D39" s="12" t="s">
        <v>37</v>
      </c>
      <c r="E39" s="11">
        <v>0</v>
      </c>
      <c r="F39" s="40">
        <v>0.05</v>
      </c>
      <c r="G39" s="51">
        <f t="shared" si="4"/>
        <v>0</v>
      </c>
      <c r="H39" s="54"/>
    </row>
    <row r="40" spans="2:8" x14ac:dyDescent="0.25">
      <c r="B40" s="1"/>
      <c r="C40" s="1"/>
      <c r="D40" s="12" t="s">
        <v>38</v>
      </c>
      <c r="E40" s="11">
        <v>0</v>
      </c>
      <c r="F40" s="40">
        <v>0.1</v>
      </c>
      <c r="G40" s="51">
        <f t="shared" si="4"/>
        <v>0</v>
      </c>
      <c r="H40" s="54"/>
    </row>
    <row r="41" spans="2:8" x14ac:dyDescent="0.25">
      <c r="B41" s="1"/>
      <c r="C41" s="1"/>
      <c r="D41" s="12" t="s">
        <v>39</v>
      </c>
      <c r="E41" s="11">
        <v>1</v>
      </c>
      <c r="F41" s="27">
        <v>0.15</v>
      </c>
      <c r="G41" s="51">
        <f t="shared" si="4"/>
        <v>0.15</v>
      </c>
      <c r="H41" s="54"/>
    </row>
    <row r="42" spans="2:8" x14ac:dyDescent="0.25">
      <c r="B42" s="1"/>
      <c r="C42" s="1"/>
      <c r="D42" s="12" t="s">
        <v>40</v>
      </c>
      <c r="E42" s="11">
        <v>1</v>
      </c>
      <c r="F42" s="27">
        <v>0.1</v>
      </c>
      <c r="G42" s="51">
        <f t="shared" si="4"/>
        <v>0.1</v>
      </c>
      <c r="H42" s="54"/>
    </row>
    <row r="43" spans="2:8" x14ac:dyDescent="0.25">
      <c r="B43" s="1"/>
      <c r="C43" s="1"/>
      <c r="D43" s="14" t="s">
        <v>41</v>
      </c>
      <c r="E43" s="2">
        <v>0</v>
      </c>
      <c r="F43" s="40">
        <v>0.05</v>
      </c>
      <c r="G43" s="51">
        <f t="shared" si="4"/>
        <v>0</v>
      </c>
      <c r="H43" s="54"/>
    </row>
    <row r="44" spans="2:8" x14ac:dyDescent="0.25">
      <c r="B44" s="1"/>
      <c r="C44" s="1"/>
      <c r="D44" s="14" t="s">
        <v>42</v>
      </c>
      <c r="E44" s="2">
        <v>1</v>
      </c>
      <c r="F44" s="15">
        <v>0.1</v>
      </c>
      <c r="G44" s="51">
        <f t="shared" si="4"/>
        <v>0.1</v>
      </c>
      <c r="H44" s="54"/>
    </row>
    <row r="45" spans="2:8" x14ac:dyDescent="0.25">
      <c r="B45" s="1"/>
      <c r="C45" s="5" t="s">
        <v>68</v>
      </c>
      <c r="D45" s="14"/>
      <c r="E45" s="3"/>
      <c r="F45" s="22"/>
      <c r="G45" s="52">
        <f>SUM(G34:G44)</f>
        <v>1.05</v>
      </c>
      <c r="H45" s="54">
        <f>G45*0.1</f>
        <v>0.10500000000000001</v>
      </c>
    </row>
    <row r="46" spans="2:8" ht="27.75" customHeight="1" x14ac:dyDescent="0.25">
      <c r="B46" s="1"/>
      <c r="C46" s="69"/>
      <c r="D46" s="108" t="s">
        <v>94</v>
      </c>
      <c r="E46" s="109"/>
      <c r="F46" s="109"/>
      <c r="G46" s="110"/>
      <c r="H46" s="111"/>
    </row>
    <row r="47" spans="2:8" x14ac:dyDescent="0.25">
      <c r="B47" s="1"/>
      <c r="C47" s="1"/>
      <c r="D47" s="14" t="s">
        <v>44</v>
      </c>
      <c r="E47" s="2">
        <v>1</v>
      </c>
      <c r="F47" s="15">
        <v>1</v>
      </c>
      <c r="G47" s="51">
        <f>E47*F47</f>
        <v>1</v>
      </c>
      <c r="H47" s="54"/>
    </row>
    <row r="48" spans="2:8" x14ac:dyDescent="0.25">
      <c r="B48" s="1"/>
      <c r="C48" s="5" t="s">
        <v>68</v>
      </c>
      <c r="D48" s="14"/>
      <c r="E48" s="3"/>
      <c r="F48" s="23"/>
      <c r="G48" s="52">
        <f>SUM(G47)</f>
        <v>1</v>
      </c>
      <c r="H48" s="54">
        <f>G48*0.1</f>
        <v>0.1</v>
      </c>
    </row>
    <row r="49" spans="2:8" ht="25.5" customHeight="1" x14ac:dyDescent="0.25">
      <c r="B49" s="1"/>
      <c r="C49" s="69"/>
      <c r="D49" s="108" t="s">
        <v>95</v>
      </c>
      <c r="E49" s="109"/>
      <c r="F49" s="109"/>
      <c r="G49" s="110"/>
      <c r="H49" s="111"/>
    </row>
    <row r="50" spans="2:8" x14ac:dyDescent="0.25">
      <c r="B50" s="1"/>
      <c r="C50" s="1"/>
      <c r="D50" s="14" t="s">
        <v>45</v>
      </c>
      <c r="E50" s="2">
        <v>1</v>
      </c>
      <c r="F50" s="15">
        <v>0.2</v>
      </c>
      <c r="G50" s="51">
        <f>E50*F50</f>
        <v>0.2</v>
      </c>
      <c r="H50" s="54"/>
    </row>
    <row r="51" spans="2:8" x14ac:dyDescent="0.25">
      <c r="B51" s="1"/>
      <c r="C51" s="1"/>
      <c r="D51" s="14" t="s">
        <v>47</v>
      </c>
      <c r="E51" s="2">
        <v>1</v>
      </c>
      <c r="F51" s="15">
        <v>0.2</v>
      </c>
      <c r="G51" s="51">
        <f t="shared" ref="G51:G54" si="5">E51*F51</f>
        <v>0.2</v>
      </c>
      <c r="H51" s="54"/>
    </row>
    <row r="52" spans="2:8" x14ac:dyDescent="0.25">
      <c r="B52" s="1"/>
      <c r="C52" s="1"/>
      <c r="D52" s="14" t="s">
        <v>48</v>
      </c>
      <c r="E52" s="2">
        <v>1</v>
      </c>
      <c r="F52" s="15">
        <v>0.2</v>
      </c>
      <c r="G52" s="51">
        <f t="shared" si="5"/>
        <v>0.2</v>
      </c>
      <c r="H52" s="54"/>
    </row>
    <row r="53" spans="2:8" x14ac:dyDescent="0.25">
      <c r="B53" s="1"/>
      <c r="C53" s="1"/>
      <c r="D53" s="14" t="s">
        <v>49</v>
      </c>
      <c r="E53" s="2">
        <v>1</v>
      </c>
      <c r="F53" s="15">
        <v>0.2</v>
      </c>
      <c r="G53" s="51">
        <f t="shared" si="5"/>
        <v>0.2</v>
      </c>
      <c r="H53" s="54"/>
    </row>
    <row r="54" spans="2:8" x14ac:dyDescent="0.25">
      <c r="B54" s="1"/>
      <c r="C54" s="1"/>
      <c r="D54" s="14" t="s">
        <v>50</v>
      </c>
      <c r="E54" s="2">
        <v>1</v>
      </c>
      <c r="F54" s="15">
        <v>0.2</v>
      </c>
      <c r="G54" s="51">
        <f t="shared" si="5"/>
        <v>0.2</v>
      </c>
      <c r="H54" s="54"/>
    </row>
    <row r="55" spans="2:8" x14ac:dyDescent="0.25">
      <c r="B55" s="1"/>
      <c r="C55" s="5" t="s">
        <v>68</v>
      </c>
      <c r="D55" s="14"/>
      <c r="E55" s="3"/>
      <c r="F55" s="23"/>
      <c r="G55" s="52">
        <f>SUM(G50:G54)</f>
        <v>1</v>
      </c>
      <c r="H55" s="54">
        <f>G55*0.05</f>
        <v>0.05</v>
      </c>
    </row>
    <row r="56" spans="2:8" x14ac:dyDescent="0.25">
      <c r="B56" s="1"/>
      <c r="C56" s="1"/>
      <c r="D56" s="116" t="s">
        <v>96</v>
      </c>
      <c r="E56" s="117"/>
      <c r="F56" s="117"/>
      <c r="G56" s="118"/>
      <c r="H56" s="119"/>
    </row>
    <row r="57" spans="2:8" x14ac:dyDescent="0.25">
      <c r="B57" s="1"/>
      <c r="C57" s="1"/>
      <c r="D57" s="14" t="s">
        <v>52</v>
      </c>
      <c r="E57" s="2">
        <v>3</v>
      </c>
      <c r="F57" s="15">
        <v>1</v>
      </c>
      <c r="G57" s="51">
        <f>E57*F57</f>
        <v>3</v>
      </c>
      <c r="H57" s="54"/>
    </row>
    <row r="58" spans="2:8" x14ac:dyDescent="0.25">
      <c r="B58" s="1"/>
      <c r="C58" s="5" t="s">
        <v>68</v>
      </c>
      <c r="D58" s="14"/>
      <c r="E58" s="3"/>
      <c r="F58" s="22"/>
      <c r="G58" s="52">
        <f>SUM(G57)</f>
        <v>3</v>
      </c>
      <c r="H58" s="54">
        <f>G58*0.1</f>
        <v>0.30000000000000004</v>
      </c>
    </row>
    <row r="59" spans="2:8" ht="24.75" customHeight="1" x14ac:dyDescent="0.25">
      <c r="B59" s="1"/>
      <c r="C59" s="69"/>
      <c r="D59" s="108" t="s">
        <v>97</v>
      </c>
      <c r="E59" s="109"/>
      <c r="F59" s="109"/>
      <c r="G59" s="110"/>
      <c r="H59" s="111"/>
    </row>
    <row r="60" spans="2:8" x14ac:dyDescent="0.25">
      <c r="B60" s="1"/>
      <c r="C60" s="1"/>
      <c r="D60" s="14" t="s">
        <v>54</v>
      </c>
      <c r="E60" s="2">
        <v>1</v>
      </c>
      <c r="F60" s="15">
        <v>0.1</v>
      </c>
      <c r="G60" s="51">
        <f>E60*F60</f>
        <v>0.1</v>
      </c>
      <c r="H60" s="54"/>
    </row>
    <row r="61" spans="2:8" x14ac:dyDescent="0.25">
      <c r="B61" s="1"/>
      <c r="C61" s="1"/>
      <c r="D61" s="14" t="s">
        <v>55</v>
      </c>
      <c r="E61" s="2">
        <v>1</v>
      </c>
      <c r="F61" s="15">
        <v>0.1</v>
      </c>
      <c r="G61" s="51">
        <f t="shared" ref="G61:G69" si="6">E61*F61</f>
        <v>0.1</v>
      </c>
      <c r="H61" s="54"/>
    </row>
    <row r="62" spans="2:8" x14ac:dyDescent="0.25">
      <c r="B62" s="1"/>
      <c r="C62" s="1"/>
      <c r="D62" s="14" t="s">
        <v>56</v>
      </c>
      <c r="E62" s="2">
        <v>1</v>
      </c>
      <c r="F62" s="15">
        <v>0.1</v>
      </c>
      <c r="G62" s="51">
        <f t="shared" si="6"/>
        <v>0.1</v>
      </c>
      <c r="H62" s="54"/>
    </row>
    <row r="63" spans="2:8" x14ac:dyDescent="0.25">
      <c r="B63" s="1"/>
      <c r="C63" s="1"/>
      <c r="D63" s="14" t="s">
        <v>57</v>
      </c>
      <c r="E63" s="2">
        <v>1</v>
      </c>
      <c r="F63" s="15">
        <v>0.1</v>
      </c>
      <c r="G63" s="51">
        <f t="shared" si="6"/>
        <v>0.1</v>
      </c>
      <c r="H63" s="54"/>
    </row>
    <row r="64" spans="2:8" x14ac:dyDescent="0.25">
      <c r="B64" s="1"/>
      <c r="C64" s="1"/>
      <c r="D64" s="14" t="s">
        <v>58</v>
      </c>
      <c r="E64" s="2">
        <v>3</v>
      </c>
      <c r="F64" s="15">
        <v>0.1</v>
      </c>
      <c r="G64" s="51">
        <f t="shared" si="6"/>
        <v>0.30000000000000004</v>
      </c>
      <c r="H64" s="54"/>
    </row>
    <row r="65" spans="2:8" x14ac:dyDescent="0.25">
      <c r="B65" s="1"/>
      <c r="C65" s="1"/>
      <c r="D65" s="14" t="s">
        <v>59</v>
      </c>
      <c r="E65" s="2">
        <v>3</v>
      </c>
      <c r="F65" s="15">
        <v>0.1</v>
      </c>
      <c r="G65" s="51">
        <f t="shared" si="6"/>
        <v>0.30000000000000004</v>
      </c>
      <c r="H65" s="54"/>
    </row>
    <row r="66" spans="2:8" x14ac:dyDescent="0.25">
      <c r="B66" s="1"/>
      <c r="C66" s="1"/>
      <c r="D66" s="14" t="s">
        <v>60</v>
      </c>
      <c r="E66" s="2">
        <v>1</v>
      </c>
      <c r="F66" s="15">
        <v>0.1</v>
      </c>
      <c r="G66" s="51">
        <f t="shared" si="6"/>
        <v>0.1</v>
      </c>
      <c r="H66" s="54"/>
    </row>
    <row r="67" spans="2:8" x14ac:dyDescent="0.25">
      <c r="B67" s="1"/>
      <c r="C67" s="1"/>
      <c r="D67" s="14" t="s">
        <v>61</v>
      </c>
      <c r="E67" s="2">
        <v>2</v>
      </c>
      <c r="F67" s="15">
        <v>0.1</v>
      </c>
      <c r="G67" s="51">
        <f t="shared" si="6"/>
        <v>0.2</v>
      </c>
      <c r="H67" s="54"/>
    </row>
    <row r="68" spans="2:8" x14ac:dyDescent="0.25">
      <c r="B68" s="1"/>
      <c r="C68" s="1"/>
      <c r="D68" s="14" t="s">
        <v>62</v>
      </c>
      <c r="E68" s="2">
        <v>1</v>
      </c>
      <c r="F68" s="15">
        <v>0.1</v>
      </c>
      <c r="G68" s="51">
        <f t="shared" si="6"/>
        <v>0.1</v>
      </c>
      <c r="H68" s="54"/>
    </row>
    <row r="69" spans="2:8" x14ac:dyDescent="0.25">
      <c r="B69" s="1"/>
      <c r="C69" s="1"/>
      <c r="D69" s="16" t="s">
        <v>63</v>
      </c>
      <c r="E69" s="2">
        <v>0</v>
      </c>
      <c r="F69" s="40">
        <v>0.1</v>
      </c>
      <c r="G69" s="51">
        <f t="shared" si="6"/>
        <v>0</v>
      </c>
      <c r="H69" s="54"/>
    </row>
    <row r="70" spans="2:8" x14ac:dyDescent="0.25">
      <c r="B70" s="1"/>
      <c r="C70" s="5" t="s">
        <v>68</v>
      </c>
      <c r="D70" s="16"/>
      <c r="E70" s="3"/>
      <c r="F70" s="22"/>
      <c r="G70" s="52">
        <f>SUM(G60:G69)</f>
        <v>1.4000000000000001</v>
      </c>
      <c r="H70" s="54">
        <f>G70*0.1</f>
        <v>0.14000000000000001</v>
      </c>
    </row>
    <row r="71" spans="2:8" x14ac:dyDescent="0.25">
      <c r="B71" s="1"/>
      <c r="C71" s="1"/>
      <c r="D71" s="116" t="s">
        <v>98</v>
      </c>
      <c r="E71" s="117"/>
      <c r="F71" s="117"/>
      <c r="G71" s="118"/>
      <c r="H71" s="119"/>
    </row>
    <row r="72" spans="2:8" x14ac:dyDescent="0.25">
      <c r="B72" s="1"/>
      <c r="C72" s="1"/>
      <c r="D72" s="14" t="s">
        <v>65</v>
      </c>
      <c r="E72" s="2">
        <v>3</v>
      </c>
      <c r="F72" s="2">
        <v>0.4</v>
      </c>
      <c r="G72" s="51">
        <f>E72*F72</f>
        <v>1.2000000000000002</v>
      </c>
      <c r="H72" s="54"/>
    </row>
    <row r="73" spans="2:8" x14ac:dyDescent="0.25">
      <c r="B73" s="1"/>
      <c r="C73" s="1"/>
      <c r="D73" s="14" t="s">
        <v>66</v>
      </c>
      <c r="E73" s="2">
        <v>1</v>
      </c>
      <c r="F73" s="2">
        <v>0.3</v>
      </c>
      <c r="G73" s="51">
        <f t="shared" ref="G73:G74" si="7">E73*F73</f>
        <v>0.3</v>
      </c>
      <c r="H73" s="54"/>
    </row>
    <row r="74" spans="2:8" x14ac:dyDescent="0.25">
      <c r="B74" s="1"/>
      <c r="C74" s="1"/>
      <c r="D74" s="14" t="s">
        <v>67</v>
      </c>
      <c r="E74" s="2">
        <v>1</v>
      </c>
      <c r="F74" s="2">
        <v>0.3</v>
      </c>
      <c r="G74" s="51">
        <f t="shared" si="7"/>
        <v>0.3</v>
      </c>
      <c r="H74" s="54"/>
    </row>
    <row r="75" spans="2:8" x14ac:dyDescent="0.25">
      <c r="B75" s="1"/>
      <c r="C75" s="5" t="s">
        <v>68</v>
      </c>
      <c r="D75" s="14"/>
      <c r="E75" s="3"/>
      <c r="F75" s="24"/>
      <c r="G75" s="52">
        <f>SUM(G72:G74)</f>
        <v>1.8000000000000003</v>
      </c>
      <c r="H75" s="54">
        <f>G75*0.15</f>
        <v>0.27</v>
      </c>
    </row>
    <row r="76" spans="2:8" ht="18.75" x14ac:dyDescent="0.3">
      <c r="B76" s="1"/>
      <c r="C76" s="18" t="s">
        <v>6</v>
      </c>
      <c r="D76" s="4"/>
      <c r="E76" s="3"/>
      <c r="F76" s="22"/>
      <c r="G76" s="51"/>
      <c r="H76" s="54">
        <f>H12+H18+H26+H32+H48+H55+H58+H70+H75+H45</f>
        <v>1.52</v>
      </c>
    </row>
    <row r="78" spans="2:8" ht="29.25" customHeight="1" x14ac:dyDescent="0.25">
      <c r="C78" s="120"/>
      <c r="D78" s="121"/>
      <c r="E78" s="121"/>
      <c r="F78" s="72"/>
      <c r="G78" s="112"/>
      <c r="H78" s="112"/>
    </row>
    <row r="80" spans="2:8" x14ac:dyDescent="0.25">
      <c r="C80" s="98"/>
    </row>
    <row r="81" spans="3:3" x14ac:dyDescent="0.25">
      <c r="C81" s="98"/>
    </row>
  </sheetData>
  <mergeCells count="17">
    <mergeCell ref="G78:H78"/>
    <mergeCell ref="C1:H1"/>
    <mergeCell ref="D6:H6"/>
    <mergeCell ref="D13:H13"/>
    <mergeCell ref="D19:H19"/>
    <mergeCell ref="D27:H27"/>
    <mergeCell ref="D46:H46"/>
    <mergeCell ref="D49:H49"/>
    <mergeCell ref="D56:H56"/>
    <mergeCell ref="D59:H59"/>
    <mergeCell ref="D71:H71"/>
    <mergeCell ref="C78:E78"/>
    <mergeCell ref="B4:B5"/>
    <mergeCell ref="C2:H2"/>
    <mergeCell ref="D4:H4"/>
    <mergeCell ref="C4:C5"/>
    <mergeCell ref="D33:H3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opLeftCell="A52" workbookViewId="0">
      <selection activeCell="B78" sqref="B78:T83"/>
    </sheetView>
  </sheetViews>
  <sheetFormatPr defaultRowHeight="15" x14ac:dyDescent="0.25"/>
  <cols>
    <col min="2" max="2" width="6" customWidth="1"/>
    <col min="3" max="3" width="25.140625" customWidth="1"/>
    <col min="4" max="4" width="11.140625" customWidth="1"/>
    <col min="5" max="5" width="9.85546875" customWidth="1"/>
    <col min="7" max="7" width="8.5703125" customWidth="1"/>
    <col min="8" max="8" width="12.5703125" customWidth="1"/>
    <col min="9" max="9" width="6.5703125" customWidth="1"/>
    <col min="10" max="10" width="24" customWidth="1"/>
    <col min="11" max="11" width="11.5703125" customWidth="1"/>
    <col min="12" max="12" width="9.85546875" customWidth="1"/>
    <col min="13" max="13" width="9.7109375" customWidth="1"/>
    <col min="14" max="15" width="10" customWidth="1"/>
    <col min="16" max="16" width="5.5703125" customWidth="1"/>
    <col min="17" max="17" width="21.140625" customWidth="1"/>
    <col min="18" max="18" width="11.7109375" customWidth="1"/>
    <col min="19" max="19" width="12" customWidth="1"/>
    <col min="20" max="20" width="11" customWidth="1"/>
    <col min="21" max="21" width="8.28515625" customWidth="1"/>
    <col min="22" max="22" width="8" customWidth="1"/>
    <col min="23" max="23" width="5.28515625" customWidth="1"/>
    <col min="24" max="24" width="21.85546875" customWidth="1"/>
    <col min="25" max="25" width="11.7109375" customWidth="1"/>
    <col min="26" max="26" width="12" customWidth="1"/>
    <col min="27" max="27" width="10.42578125" customWidth="1"/>
    <col min="28" max="28" width="7.7109375" customWidth="1"/>
  </cols>
  <sheetData>
    <row r="1" spans="1:29" x14ac:dyDescent="0.25">
      <c r="E1" s="101" t="s">
        <v>87</v>
      </c>
      <c r="F1" s="113"/>
      <c r="G1" s="113"/>
      <c r="H1" s="113"/>
      <c r="I1" s="113"/>
      <c r="J1" s="113"/>
      <c r="K1" s="64"/>
      <c r="L1" s="64"/>
      <c r="S1" s="101" t="s">
        <v>87</v>
      </c>
      <c r="T1" s="113"/>
      <c r="U1" s="113"/>
      <c r="V1" s="113"/>
      <c r="W1" s="113"/>
      <c r="X1" s="113"/>
    </row>
    <row r="2" spans="1:29" ht="18.75" x14ac:dyDescent="0.3">
      <c r="E2" s="101" t="s">
        <v>100</v>
      </c>
      <c r="F2" s="101"/>
      <c r="G2" s="101"/>
      <c r="H2" s="101"/>
      <c r="I2" s="101"/>
      <c r="J2" s="101"/>
      <c r="K2" s="64"/>
      <c r="L2" s="64"/>
      <c r="M2" s="66"/>
      <c r="N2" s="66"/>
      <c r="O2" s="66"/>
      <c r="P2" s="66"/>
      <c r="Q2" s="66"/>
      <c r="R2" s="66"/>
      <c r="S2" s="101" t="s">
        <v>100</v>
      </c>
      <c r="T2" s="101"/>
      <c r="U2" s="101"/>
      <c r="V2" s="101"/>
      <c r="W2" s="101"/>
      <c r="X2" s="101"/>
    </row>
    <row r="4" spans="1:29" ht="15" customHeight="1" x14ac:dyDescent="0.25">
      <c r="B4" s="99" t="s">
        <v>0</v>
      </c>
      <c r="C4" s="124" t="s">
        <v>1</v>
      </c>
      <c r="D4" s="122" t="s">
        <v>2</v>
      </c>
      <c r="E4" s="122"/>
      <c r="F4" s="122"/>
      <c r="G4" s="123"/>
      <c r="H4" s="123"/>
      <c r="I4" s="126" t="s">
        <v>0</v>
      </c>
      <c r="J4" s="124" t="s">
        <v>1</v>
      </c>
      <c r="K4" s="122" t="s">
        <v>2</v>
      </c>
      <c r="L4" s="122"/>
      <c r="M4" s="122"/>
      <c r="N4" s="123"/>
      <c r="O4" s="123"/>
      <c r="P4" s="126" t="s">
        <v>0</v>
      </c>
      <c r="Q4" s="124" t="s">
        <v>1</v>
      </c>
      <c r="R4" s="116" t="s">
        <v>2</v>
      </c>
      <c r="S4" s="128"/>
      <c r="T4" s="128"/>
      <c r="U4" s="129"/>
      <c r="V4" s="130"/>
      <c r="W4" s="126" t="s">
        <v>0</v>
      </c>
      <c r="X4" s="124" t="s">
        <v>1</v>
      </c>
      <c r="Y4" s="122" t="s">
        <v>2</v>
      </c>
      <c r="Z4" s="122"/>
      <c r="AA4" s="122"/>
      <c r="AB4" s="123"/>
      <c r="AC4" s="123"/>
    </row>
    <row r="5" spans="1:29" ht="49.5" customHeight="1" x14ac:dyDescent="0.25">
      <c r="B5" s="100"/>
      <c r="C5" s="125"/>
      <c r="D5" s="82" t="s">
        <v>3</v>
      </c>
      <c r="E5" s="83" t="s">
        <v>5</v>
      </c>
      <c r="F5" s="84" t="s">
        <v>4</v>
      </c>
      <c r="G5" s="85" t="s">
        <v>85</v>
      </c>
      <c r="H5" s="85" t="s">
        <v>86</v>
      </c>
      <c r="I5" s="127"/>
      <c r="J5" s="125"/>
      <c r="K5" s="82" t="s">
        <v>3</v>
      </c>
      <c r="L5" s="83" t="s">
        <v>5</v>
      </c>
      <c r="M5" s="84" t="s">
        <v>4</v>
      </c>
      <c r="N5" s="85" t="s">
        <v>85</v>
      </c>
      <c r="O5" s="85" t="s">
        <v>86</v>
      </c>
      <c r="P5" s="127"/>
      <c r="Q5" s="125"/>
      <c r="R5" s="86" t="s">
        <v>3</v>
      </c>
      <c r="S5" s="87" t="s">
        <v>5</v>
      </c>
      <c r="T5" s="85" t="s">
        <v>4</v>
      </c>
      <c r="U5" s="85" t="s">
        <v>85</v>
      </c>
      <c r="V5" s="85" t="s">
        <v>86</v>
      </c>
      <c r="W5" s="127"/>
      <c r="X5" s="125"/>
      <c r="Y5" s="82" t="s">
        <v>3</v>
      </c>
      <c r="Z5" s="83" t="s">
        <v>5</v>
      </c>
      <c r="AA5" s="84" t="s">
        <v>4</v>
      </c>
      <c r="AB5" s="85" t="s">
        <v>85</v>
      </c>
      <c r="AC5" s="85" t="s">
        <v>86</v>
      </c>
    </row>
    <row r="6" spans="1:29" ht="46.5" customHeight="1" x14ac:dyDescent="0.25">
      <c r="B6" s="21">
        <v>1</v>
      </c>
      <c r="C6" s="81" t="s">
        <v>69</v>
      </c>
      <c r="D6" s="134" t="s">
        <v>89</v>
      </c>
      <c r="E6" s="135"/>
      <c r="F6" s="135"/>
      <c r="G6" s="136"/>
      <c r="H6" s="137"/>
      <c r="I6" s="21">
        <v>2</v>
      </c>
      <c r="J6" s="81" t="s">
        <v>73</v>
      </c>
      <c r="K6" s="134" t="s">
        <v>89</v>
      </c>
      <c r="L6" s="135"/>
      <c r="M6" s="135"/>
      <c r="N6" s="136"/>
      <c r="O6" s="137"/>
      <c r="P6" s="21">
        <v>3</v>
      </c>
      <c r="Q6" s="81" t="s">
        <v>77</v>
      </c>
      <c r="R6" s="134" t="s">
        <v>89</v>
      </c>
      <c r="S6" s="135"/>
      <c r="T6" s="135"/>
      <c r="U6" s="136"/>
      <c r="V6" s="137"/>
      <c r="W6" s="21">
        <v>4</v>
      </c>
      <c r="X6" s="81" t="s">
        <v>78</v>
      </c>
      <c r="Y6" s="134" t="s">
        <v>89</v>
      </c>
      <c r="Z6" s="135"/>
      <c r="AA6" s="135"/>
      <c r="AB6" s="136"/>
      <c r="AC6" s="137"/>
    </row>
    <row r="7" spans="1:29" x14ac:dyDescent="0.25">
      <c r="A7" t="s">
        <v>84</v>
      </c>
      <c r="B7" s="6"/>
      <c r="C7" s="6"/>
      <c r="D7" s="91" t="s">
        <v>9</v>
      </c>
      <c r="E7" s="92">
        <v>1</v>
      </c>
      <c r="F7" s="92">
        <f>0.2+0.1035</f>
        <v>0.30349999999999999</v>
      </c>
      <c r="G7" s="93">
        <f>E7*F7</f>
        <v>0.30349999999999999</v>
      </c>
      <c r="H7" s="93"/>
      <c r="I7" s="6"/>
      <c r="J7" s="9"/>
      <c r="K7" s="9" t="s">
        <v>9</v>
      </c>
      <c r="L7" s="8">
        <v>1</v>
      </c>
      <c r="M7" s="56">
        <f>0.2+0.077</f>
        <v>0.27700000000000002</v>
      </c>
      <c r="N7" s="56">
        <f>L7*M7</f>
        <v>0.27700000000000002</v>
      </c>
      <c r="O7" s="56"/>
      <c r="P7" s="6"/>
      <c r="Q7" s="9"/>
      <c r="R7" s="9" t="s">
        <v>9</v>
      </c>
      <c r="S7" s="8">
        <v>1</v>
      </c>
      <c r="T7" s="56">
        <f>0.2+0.077</f>
        <v>0.27700000000000002</v>
      </c>
      <c r="U7" s="56">
        <f>S7*T7</f>
        <v>0.27700000000000002</v>
      </c>
      <c r="V7" s="56"/>
      <c r="W7" s="6"/>
      <c r="X7" s="9"/>
      <c r="Y7" s="9" t="s">
        <v>9</v>
      </c>
      <c r="Z7" s="8">
        <v>1</v>
      </c>
      <c r="AA7" s="56">
        <f>0.2+0.16</f>
        <v>0.36</v>
      </c>
      <c r="AB7" s="56">
        <f>Z7*AA7</f>
        <v>0.36</v>
      </c>
      <c r="AC7" s="56"/>
    </row>
    <row r="8" spans="1:29" x14ac:dyDescent="0.25">
      <c r="B8" s="6"/>
      <c r="C8" s="6"/>
      <c r="D8" s="91" t="s">
        <v>10</v>
      </c>
      <c r="E8" s="92">
        <v>1</v>
      </c>
      <c r="F8" s="92">
        <f t="shared" ref="F8:F11" si="0">0.2+0.1035</f>
        <v>0.30349999999999999</v>
      </c>
      <c r="G8" s="93">
        <f t="shared" ref="G8:G11" si="1">E8*F8</f>
        <v>0.30349999999999999</v>
      </c>
      <c r="H8" s="93"/>
      <c r="I8" s="6"/>
      <c r="J8" s="9"/>
      <c r="K8" s="9" t="s">
        <v>10</v>
      </c>
      <c r="L8" s="8">
        <v>1</v>
      </c>
      <c r="M8" s="56">
        <f t="shared" ref="M8:M11" si="2">0.2+0.077</f>
        <v>0.27700000000000002</v>
      </c>
      <c r="N8" s="56">
        <f t="shared" ref="N8:N11" si="3">L8*M8</f>
        <v>0.27700000000000002</v>
      </c>
      <c r="O8" s="56"/>
      <c r="P8" s="6"/>
      <c r="Q8" s="9"/>
      <c r="R8" s="9" t="s">
        <v>10</v>
      </c>
      <c r="S8" s="8">
        <v>1</v>
      </c>
      <c r="T8" s="56">
        <f t="shared" ref="T8:T11" si="4">0.2+0.077</f>
        <v>0.27700000000000002</v>
      </c>
      <c r="U8" s="56">
        <f t="shared" ref="U8:U11" si="5">S8*T8</f>
        <v>0.27700000000000002</v>
      </c>
      <c r="V8" s="56"/>
      <c r="W8" s="6"/>
      <c r="X8" s="9"/>
      <c r="Y8" s="9" t="s">
        <v>10</v>
      </c>
      <c r="Z8" s="8">
        <v>1</v>
      </c>
      <c r="AA8" s="56">
        <f t="shared" ref="AA8:AA11" si="6">0.2+0.16</f>
        <v>0.36</v>
      </c>
      <c r="AB8" s="56">
        <f t="shared" ref="AB8:AB11" si="7">Z8*AA8</f>
        <v>0.36</v>
      </c>
      <c r="AC8" s="56"/>
    </row>
    <row r="9" spans="1:29" x14ac:dyDescent="0.25">
      <c r="B9" s="6"/>
      <c r="C9" s="6"/>
      <c r="D9" s="91" t="s">
        <v>11</v>
      </c>
      <c r="E9" s="92">
        <v>3</v>
      </c>
      <c r="F9" s="92">
        <f t="shared" si="0"/>
        <v>0.30349999999999999</v>
      </c>
      <c r="G9" s="93">
        <f t="shared" si="1"/>
        <v>0.91049999999999998</v>
      </c>
      <c r="H9" s="93"/>
      <c r="I9" s="6"/>
      <c r="J9" s="9"/>
      <c r="K9" s="9" t="s">
        <v>11</v>
      </c>
      <c r="L9" s="34">
        <v>3</v>
      </c>
      <c r="M9" s="56">
        <f t="shared" si="2"/>
        <v>0.27700000000000002</v>
      </c>
      <c r="N9" s="56">
        <f t="shared" si="3"/>
        <v>0.83100000000000007</v>
      </c>
      <c r="O9" s="60"/>
      <c r="P9" s="6"/>
      <c r="Q9" s="9"/>
      <c r="R9" s="9" t="s">
        <v>11</v>
      </c>
      <c r="S9" s="34">
        <v>0</v>
      </c>
      <c r="T9" s="56">
        <f t="shared" si="4"/>
        <v>0.27700000000000002</v>
      </c>
      <c r="U9" s="56">
        <f t="shared" si="5"/>
        <v>0</v>
      </c>
      <c r="V9" s="56"/>
      <c r="W9" s="6"/>
      <c r="X9" s="9"/>
      <c r="Y9" s="9" t="s">
        <v>11</v>
      </c>
      <c r="Z9" s="29">
        <v>3</v>
      </c>
      <c r="AA9" s="56">
        <f t="shared" si="6"/>
        <v>0.36</v>
      </c>
      <c r="AB9" s="56">
        <f t="shared" si="7"/>
        <v>1.08</v>
      </c>
      <c r="AC9" s="62"/>
    </row>
    <row r="10" spans="1:29" x14ac:dyDescent="0.25">
      <c r="B10" s="6"/>
      <c r="C10" s="6"/>
      <c r="D10" s="91" t="s">
        <v>12</v>
      </c>
      <c r="E10" s="92">
        <v>2</v>
      </c>
      <c r="F10" s="92">
        <f t="shared" si="0"/>
        <v>0.30349999999999999</v>
      </c>
      <c r="G10" s="93">
        <f t="shared" si="1"/>
        <v>0.60699999999999998</v>
      </c>
      <c r="H10" s="93"/>
      <c r="I10" s="6"/>
      <c r="J10" s="9"/>
      <c r="K10" s="9" t="s">
        <v>12</v>
      </c>
      <c r="L10" s="8">
        <v>2</v>
      </c>
      <c r="M10" s="56">
        <f t="shared" si="2"/>
        <v>0.27700000000000002</v>
      </c>
      <c r="N10" s="56">
        <f t="shared" si="3"/>
        <v>0.55400000000000005</v>
      </c>
      <c r="O10" s="56"/>
      <c r="P10" s="6"/>
      <c r="Q10" s="9"/>
      <c r="R10" s="9" t="s">
        <v>12</v>
      </c>
      <c r="S10" s="8">
        <v>0</v>
      </c>
      <c r="T10" s="56">
        <f t="shared" si="4"/>
        <v>0.27700000000000002</v>
      </c>
      <c r="U10" s="56">
        <f t="shared" si="5"/>
        <v>0</v>
      </c>
      <c r="V10" s="56"/>
      <c r="W10" s="6"/>
      <c r="X10" s="9"/>
      <c r="Y10" s="9" t="s">
        <v>12</v>
      </c>
      <c r="Z10" s="8">
        <v>0</v>
      </c>
      <c r="AA10" s="56">
        <f t="shared" si="6"/>
        <v>0.36</v>
      </c>
      <c r="AB10" s="56">
        <f t="shared" si="7"/>
        <v>0</v>
      </c>
      <c r="AC10" s="56"/>
    </row>
    <row r="11" spans="1:29" x14ac:dyDescent="0.25">
      <c r="B11" s="6"/>
      <c r="C11" s="6"/>
      <c r="D11" s="91" t="s">
        <v>13</v>
      </c>
      <c r="E11" s="92">
        <v>1</v>
      </c>
      <c r="F11" s="92">
        <f t="shared" si="0"/>
        <v>0.30349999999999999</v>
      </c>
      <c r="G11" s="93">
        <f t="shared" si="1"/>
        <v>0.30349999999999999</v>
      </c>
      <c r="H11" s="93"/>
      <c r="I11" s="6"/>
      <c r="J11" s="9"/>
      <c r="K11" s="9" t="s">
        <v>13</v>
      </c>
      <c r="L11" s="8">
        <v>1</v>
      </c>
      <c r="M11" s="56">
        <f t="shared" si="2"/>
        <v>0.27700000000000002</v>
      </c>
      <c r="N11" s="56">
        <f t="shared" si="3"/>
        <v>0.27700000000000002</v>
      </c>
      <c r="O11" s="56"/>
      <c r="P11" s="6"/>
      <c r="Q11" s="9"/>
      <c r="R11" s="9" t="s">
        <v>13</v>
      </c>
      <c r="S11" s="8">
        <v>1</v>
      </c>
      <c r="T11" s="56">
        <f t="shared" si="4"/>
        <v>0.27700000000000002</v>
      </c>
      <c r="U11" s="56">
        <f t="shared" si="5"/>
        <v>0.27700000000000002</v>
      </c>
      <c r="V11" s="56"/>
      <c r="W11" s="6"/>
      <c r="X11" s="9"/>
      <c r="Y11" s="9" t="s">
        <v>13</v>
      </c>
      <c r="Z11" s="8">
        <v>1</v>
      </c>
      <c r="AA11" s="56">
        <f t="shared" si="6"/>
        <v>0.36</v>
      </c>
      <c r="AB11" s="56">
        <f t="shared" si="7"/>
        <v>0.36</v>
      </c>
      <c r="AC11" s="56"/>
    </row>
    <row r="12" spans="1:29" x14ac:dyDescent="0.25">
      <c r="B12" s="6"/>
      <c r="C12" s="89" t="s">
        <v>68</v>
      </c>
      <c r="D12" s="94"/>
      <c r="E12" s="88"/>
      <c r="F12" s="95"/>
      <c r="G12" s="96">
        <f>SUM(G7:G11)</f>
        <v>2.4280000000000004</v>
      </c>
      <c r="H12" s="96">
        <f>G12*0.1429</f>
        <v>0.34696120000000003</v>
      </c>
      <c r="I12" s="6"/>
      <c r="J12" s="6"/>
      <c r="K12" s="6"/>
      <c r="L12" s="67"/>
      <c r="M12" s="70"/>
      <c r="N12" s="71">
        <f>SUM(N7:N11)</f>
        <v>2.2160000000000002</v>
      </c>
      <c r="O12" s="71">
        <f>N12*0.1429</f>
        <v>0.31666640000000001</v>
      </c>
      <c r="P12" s="6"/>
      <c r="Q12" s="6"/>
      <c r="R12" s="6"/>
      <c r="S12" s="67"/>
      <c r="T12" s="70"/>
      <c r="U12" s="71">
        <f>SUM(U7:U11)</f>
        <v>0.83100000000000007</v>
      </c>
      <c r="V12" s="71">
        <f>U12*0.1429</f>
        <v>0.11874990000000001</v>
      </c>
      <c r="W12" s="6"/>
      <c r="X12" s="6"/>
      <c r="Y12" s="6"/>
      <c r="Z12" s="67"/>
      <c r="AA12" s="70"/>
      <c r="AB12" s="71">
        <f>SUM(AB7:AB11)</f>
        <v>2.16</v>
      </c>
      <c r="AC12" s="71">
        <f>AB12*0.1667</f>
        <v>0.360072</v>
      </c>
    </row>
    <row r="13" spans="1:29" ht="30" customHeight="1" x14ac:dyDescent="0.25">
      <c r="B13" s="6"/>
      <c r="C13" s="72"/>
      <c r="D13" s="134" t="s">
        <v>90</v>
      </c>
      <c r="E13" s="135"/>
      <c r="F13" s="135"/>
      <c r="G13" s="138"/>
      <c r="H13" s="139"/>
      <c r="I13" s="6"/>
      <c r="J13" s="6"/>
      <c r="K13" s="134" t="s">
        <v>90</v>
      </c>
      <c r="L13" s="135"/>
      <c r="M13" s="135"/>
      <c r="N13" s="138"/>
      <c r="O13" s="139"/>
      <c r="P13" s="6"/>
      <c r="Q13" s="6"/>
      <c r="R13" s="134" t="s">
        <v>90</v>
      </c>
      <c r="S13" s="135"/>
      <c r="T13" s="135"/>
      <c r="U13" s="136"/>
      <c r="V13" s="137"/>
      <c r="W13" s="6"/>
      <c r="X13" s="6"/>
      <c r="Y13" s="134" t="s">
        <v>90</v>
      </c>
      <c r="Z13" s="135"/>
      <c r="AA13" s="135"/>
      <c r="AB13" s="136"/>
      <c r="AC13" s="137"/>
    </row>
    <row r="14" spans="1:29" x14ac:dyDescent="0.25">
      <c r="B14" s="6"/>
      <c r="C14" s="6"/>
      <c r="D14" s="91" t="s">
        <v>15</v>
      </c>
      <c r="E14" s="94"/>
      <c r="F14" s="94"/>
      <c r="G14" s="97"/>
      <c r="H14" s="97"/>
      <c r="I14" s="6"/>
      <c r="J14" s="6"/>
      <c r="K14" s="9" t="s">
        <v>15</v>
      </c>
      <c r="L14" s="8">
        <v>1</v>
      </c>
      <c r="M14" s="56">
        <f>0.25+0.077</f>
        <v>0.32700000000000001</v>
      </c>
      <c r="N14" s="56">
        <f>L14*M14</f>
        <v>0.32700000000000001</v>
      </c>
      <c r="O14" s="56"/>
      <c r="P14" s="6"/>
      <c r="Q14" s="6"/>
      <c r="R14" s="9" t="s">
        <v>15</v>
      </c>
      <c r="S14" s="8">
        <v>1</v>
      </c>
      <c r="T14" s="56">
        <f>0.25+0.077</f>
        <v>0.32700000000000001</v>
      </c>
      <c r="U14" s="56">
        <f>S14*T14</f>
        <v>0.32700000000000001</v>
      </c>
      <c r="V14" s="56"/>
      <c r="W14" s="6"/>
      <c r="X14" s="6"/>
      <c r="Y14" s="9" t="s">
        <v>15</v>
      </c>
      <c r="Z14" s="8"/>
      <c r="AA14" s="8"/>
      <c r="AB14" s="56"/>
      <c r="AC14" s="56"/>
    </row>
    <row r="15" spans="1:29" x14ac:dyDescent="0.25">
      <c r="B15" s="6"/>
      <c r="C15" s="6"/>
      <c r="D15" s="91" t="s">
        <v>16</v>
      </c>
      <c r="E15" s="94"/>
      <c r="F15" s="94"/>
      <c r="G15" s="97"/>
      <c r="H15" s="97"/>
      <c r="I15" s="6"/>
      <c r="J15" s="6"/>
      <c r="K15" s="9" t="s">
        <v>16</v>
      </c>
      <c r="L15" s="8">
        <v>1</v>
      </c>
      <c r="M15" s="56">
        <f t="shared" ref="M15:M17" si="8">0.25+0.077</f>
        <v>0.32700000000000001</v>
      </c>
      <c r="N15" s="56">
        <f t="shared" ref="N15:N17" si="9">L15*M15</f>
        <v>0.32700000000000001</v>
      </c>
      <c r="O15" s="56"/>
      <c r="P15" s="6"/>
      <c r="Q15" s="6"/>
      <c r="R15" s="9" t="s">
        <v>16</v>
      </c>
      <c r="S15" s="8">
        <v>1</v>
      </c>
      <c r="T15" s="56">
        <f t="shared" ref="T15:T17" si="10">0.25+0.077</f>
        <v>0.32700000000000001</v>
      </c>
      <c r="U15" s="56">
        <f t="shared" ref="U15:U17" si="11">S15*T15</f>
        <v>0.32700000000000001</v>
      </c>
      <c r="V15" s="56"/>
      <c r="W15" s="6"/>
      <c r="X15" s="6"/>
      <c r="Y15" s="9" t="s">
        <v>16</v>
      </c>
      <c r="Z15" s="8"/>
      <c r="AA15" s="8"/>
      <c r="AB15" s="56"/>
      <c r="AC15" s="56"/>
    </row>
    <row r="16" spans="1:29" x14ac:dyDescent="0.25">
      <c r="B16" s="6"/>
      <c r="C16" s="6"/>
      <c r="D16" s="91" t="s">
        <v>17</v>
      </c>
      <c r="E16" s="94"/>
      <c r="F16" s="94"/>
      <c r="G16" s="97"/>
      <c r="H16" s="97"/>
      <c r="I16" s="6"/>
      <c r="J16" s="6"/>
      <c r="K16" s="9" t="s">
        <v>17</v>
      </c>
      <c r="L16" s="8">
        <v>3</v>
      </c>
      <c r="M16" s="56">
        <f t="shared" si="8"/>
        <v>0.32700000000000001</v>
      </c>
      <c r="N16" s="56">
        <f t="shared" si="9"/>
        <v>0.98100000000000009</v>
      </c>
      <c r="O16" s="56"/>
      <c r="P16" s="6"/>
      <c r="Q16" s="6"/>
      <c r="R16" s="9" t="s">
        <v>17</v>
      </c>
      <c r="S16" s="29">
        <v>3</v>
      </c>
      <c r="T16" s="56">
        <f t="shared" si="10"/>
        <v>0.32700000000000001</v>
      </c>
      <c r="U16" s="56">
        <f t="shared" si="11"/>
        <v>0.98100000000000009</v>
      </c>
      <c r="V16" s="56"/>
      <c r="W16" s="6"/>
      <c r="X16" s="6"/>
      <c r="Y16" s="9" t="s">
        <v>17</v>
      </c>
      <c r="Z16" s="8"/>
      <c r="AA16" s="8"/>
      <c r="AB16" s="56"/>
      <c r="AC16" s="56"/>
    </row>
    <row r="17" spans="2:29" x14ac:dyDescent="0.25">
      <c r="B17" s="6"/>
      <c r="C17" s="6"/>
      <c r="D17" s="91" t="s">
        <v>18</v>
      </c>
      <c r="E17" s="94"/>
      <c r="F17" s="94"/>
      <c r="G17" s="97"/>
      <c r="H17" s="97"/>
      <c r="I17" s="6"/>
      <c r="J17" s="6"/>
      <c r="K17" s="9" t="s">
        <v>18</v>
      </c>
      <c r="L17" s="8">
        <v>1</v>
      </c>
      <c r="M17" s="56">
        <f t="shared" si="8"/>
        <v>0.32700000000000001</v>
      </c>
      <c r="N17" s="56">
        <f t="shared" si="9"/>
        <v>0.32700000000000001</v>
      </c>
      <c r="O17" s="56"/>
      <c r="P17" s="6"/>
      <c r="Q17" s="6"/>
      <c r="R17" s="9" t="s">
        <v>18</v>
      </c>
      <c r="S17" s="8">
        <v>1</v>
      </c>
      <c r="T17" s="56">
        <f t="shared" si="10"/>
        <v>0.32700000000000001</v>
      </c>
      <c r="U17" s="56">
        <f t="shared" si="11"/>
        <v>0.32700000000000001</v>
      </c>
      <c r="V17" s="56"/>
      <c r="W17" s="6"/>
      <c r="X17" s="6"/>
      <c r="Y17" s="9" t="s">
        <v>18</v>
      </c>
      <c r="Z17" s="8"/>
      <c r="AA17" s="8"/>
      <c r="AB17" s="56"/>
      <c r="AC17" s="56"/>
    </row>
    <row r="18" spans="2:29" x14ac:dyDescent="0.25">
      <c r="B18" s="6"/>
      <c r="C18" s="89" t="s">
        <v>68</v>
      </c>
      <c r="D18" s="94"/>
      <c r="E18" s="94"/>
      <c r="F18" s="94"/>
      <c r="G18" s="97"/>
      <c r="H18" s="97"/>
      <c r="I18" s="6"/>
      <c r="J18" s="6"/>
      <c r="K18" s="6"/>
      <c r="L18" s="67"/>
      <c r="M18" s="26"/>
      <c r="N18" s="71">
        <f>SUM(N14:N17)</f>
        <v>1.9620000000000002</v>
      </c>
      <c r="O18" s="71">
        <f>N18*0.1429</f>
        <v>0.2803698</v>
      </c>
      <c r="P18" s="6"/>
      <c r="Q18" s="6"/>
      <c r="R18" s="6"/>
      <c r="S18" s="67"/>
      <c r="T18" s="26"/>
      <c r="U18" s="71">
        <f>SUM(U14:U17)</f>
        <v>1.9620000000000002</v>
      </c>
      <c r="V18" s="71">
        <f>U18*0.1429</f>
        <v>0.2803698</v>
      </c>
      <c r="W18" s="6"/>
      <c r="X18" s="6"/>
      <c r="Y18" s="6"/>
      <c r="Z18" s="67"/>
      <c r="AA18" s="26"/>
      <c r="AB18" s="71"/>
      <c r="AC18" s="71"/>
    </row>
    <row r="19" spans="2:29" ht="38.25" customHeight="1" x14ac:dyDescent="0.25">
      <c r="B19" s="6"/>
      <c r="C19" s="6"/>
      <c r="D19" s="108" t="s">
        <v>93</v>
      </c>
      <c r="E19" s="131"/>
      <c r="F19" s="131"/>
      <c r="G19" s="140"/>
      <c r="H19" s="141"/>
      <c r="I19" s="6"/>
      <c r="J19" s="6"/>
      <c r="K19" s="108" t="s">
        <v>93</v>
      </c>
      <c r="L19" s="131"/>
      <c r="M19" s="131"/>
      <c r="N19" s="140"/>
      <c r="O19" s="141"/>
      <c r="P19" s="6"/>
      <c r="Q19" s="6"/>
      <c r="R19" s="108" t="s">
        <v>93</v>
      </c>
      <c r="S19" s="131"/>
      <c r="T19" s="131"/>
      <c r="U19" s="140"/>
      <c r="V19" s="141"/>
      <c r="W19" s="6"/>
      <c r="X19" s="6"/>
      <c r="Y19" s="108" t="s">
        <v>93</v>
      </c>
      <c r="Z19" s="131"/>
      <c r="AA19" s="131"/>
      <c r="AB19" s="140"/>
      <c r="AC19" s="141"/>
    </row>
    <row r="20" spans="2:29" x14ac:dyDescent="0.25">
      <c r="B20" s="6"/>
      <c r="C20" s="6"/>
      <c r="D20" s="9" t="s">
        <v>20</v>
      </c>
      <c r="E20" s="6"/>
      <c r="F20" s="6"/>
      <c r="G20" s="73"/>
      <c r="H20" s="73"/>
      <c r="I20" s="6"/>
      <c r="J20" s="6"/>
      <c r="K20" s="9" t="s">
        <v>20</v>
      </c>
      <c r="L20" s="6"/>
      <c r="M20" s="6"/>
      <c r="N20" s="73"/>
      <c r="O20" s="73"/>
      <c r="P20" s="6"/>
      <c r="Q20" s="6"/>
      <c r="R20" s="9" t="s">
        <v>20</v>
      </c>
      <c r="S20" s="6"/>
      <c r="T20" s="6"/>
      <c r="U20" s="56"/>
      <c r="V20" s="56"/>
      <c r="W20" s="6"/>
      <c r="X20" s="6"/>
      <c r="Y20" s="9" t="s">
        <v>20</v>
      </c>
      <c r="Z20" s="6"/>
      <c r="AA20" s="6"/>
      <c r="AB20" s="73"/>
      <c r="AC20" s="73"/>
    </row>
    <row r="21" spans="2:29" x14ac:dyDescent="0.25">
      <c r="B21" s="6"/>
      <c r="C21" s="6"/>
      <c r="D21" s="9" t="s">
        <v>21</v>
      </c>
      <c r="E21" s="6"/>
      <c r="F21" s="6"/>
      <c r="G21" s="73"/>
      <c r="H21" s="73"/>
      <c r="I21" s="6"/>
      <c r="J21" s="6"/>
      <c r="K21" s="9" t="s">
        <v>21</v>
      </c>
      <c r="L21" s="6"/>
      <c r="M21" s="6"/>
      <c r="N21" s="73"/>
      <c r="O21" s="73"/>
      <c r="P21" s="6"/>
      <c r="Q21" s="6"/>
      <c r="R21" s="9" t="s">
        <v>21</v>
      </c>
      <c r="S21" s="6"/>
      <c r="T21" s="6"/>
      <c r="U21" s="56"/>
      <c r="V21" s="56"/>
      <c r="W21" s="6"/>
      <c r="X21" s="6"/>
      <c r="Y21" s="9" t="s">
        <v>21</v>
      </c>
      <c r="Z21" s="6"/>
      <c r="AA21" s="6"/>
      <c r="AB21" s="73"/>
      <c r="AC21" s="73"/>
    </row>
    <row r="22" spans="2:29" x14ac:dyDescent="0.25">
      <c r="B22" s="6"/>
      <c r="C22" s="6"/>
      <c r="D22" s="9" t="s">
        <v>22</v>
      </c>
      <c r="E22" s="6"/>
      <c r="F22" s="6"/>
      <c r="G22" s="73"/>
      <c r="H22" s="73"/>
      <c r="I22" s="6"/>
      <c r="J22" s="6"/>
      <c r="K22" s="9" t="s">
        <v>22</v>
      </c>
      <c r="L22" s="6"/>
      <c r="M22" s="6"/>
      <c r="N22" s="73"/>
      <c r="O22" s="73"/>
      <c r="P22" s="6"/>
      <c r="Q22" s="6"/>
      <c r="R22" s="9" t="s">
        <v>22</v>
      </c>
      <c r="S22" s="6"/>
      <c r="T22" s="6"/>
      <c r="U22" s="56"/>
      <c r="V22" s="56"/>
      <c r="W22" s="6"/>
      <c r="X22" s="6"/>
      <c r="Y22" s="9" t="s">
        <v>22</v>
      </c>
      <c r="Z22" s="6"/>
      <c r="AA22" s="6"/>
      <c r="AB22" s="73"/>
      <c r="AC22" s="73"/>
    </row>
    <row r="23" spans="2:29" x14ac:dyDescent="0.25">
      <c r="B23" s="6"/>
      <c r="C23" s="6"/>
      <c r="D23" s="9" t="s">
        <v>23</v>
      </c>
      <c r="E23" s="6"/>
      <c r="F23" s="6"/>
      <c r="G23" s="73"/>
      <c r="H23" s="73"/>
      <c r="I23" s="6"/>
      <c r="J23" s="6"/>
      <c r="K23" s="9" t="s">
        <v>23</v>
      </c>
      <c r="L23" s="6"/>
      <c r="M23" s="6"/>
      <c r="N23" s="73"/>
      <c r="O23" s="73"/>
      <c r="P23" s="6"/>
      <c r="Q23" s="6"/>
      <c r="R23" s="9" t="s">
        <v>23</v>
      </c>
      <c r="S23" s="6"/>
      <c r="T23" s="6"/>
      <c r="U23" s="56"/>
      <c r="V23" s="56"/>
      <c r="W23" s="6"/>
      <c r="X23" s="6"/>
      <c r="Y23" s="9" t="s">
        <v>23</v>
      </c>
      <c r="Z23" s="6"/>
      <c r="AA23" s="6"/>
      <c r="AB23" s="73"/>
      <c r="AC23" s="73"/>
    </row>
    <row r="24" spans="2:29" x14ac:dyDescent="0.25">
      <c r="B24" s="6"/>
      <c r="C24" s="6"/>
      <c r="D24" s="9" t="s">
        <v>24</v>
      </c>
      <c r="E24" s="6"/>
      <c r="F24" s="6"/>
      <c r="G24" s="73"/>
      <c r="H24" s="73"/>
      <c r="I24" s="6"/>
      <c r="J24" s="6"/>
      <c r="K24" s="9" t="s">
        <v>24</v>
      </c>
      <c r="L24" s="6"/>
      <c r="M24" s="6"/>
      <c r="N24" s="73"/>
      <c r="O24" s="73"/>
      <c r="P24" s="6"/>
      <c r="Q24" s="6"/>
      <c r="R24" s="9" t="s">
        <v>24</v>
      </c>
      <c r="S24" s="6"/>
      <c r="T24" s="6"/>
      <c r="U24" s="56"/>
      <c r="V24" s="56"/>
      <c r="W24" s="6"/>
      <c r="X24" s="6"/>
      <c r="Y24" s="9" t="s">
        <v>24</v>
      </c>
      <c r="Z24" s="6"/>
      <c r="AA24" s="6"/>
      <c r="AB24" s="73"/>
      <c r="AC24" s="73"/>
    </row>
    <row r="25" spans="2:29" x14ac:dyDescent="0.25">
      <c r="B25" s="6"/>
      <c r="C25" s="6"/>
      <c r="D25" s="9" t="s">
        <v>25</v>
      </c>
      <c r="E25" s="6"/>
      <c r="F25" s="6"/>
      <c r="G25" s="73"/>
      <c r="H25" s="73"/>
      <c r="I25" s="6"/>
      <c r="J25" s="6"/>
      <c r="K25" s="9" t="s">
        <v>25</v>
      </c>
      <c r="L25" s="6"/>
      <c r="M25" s="6"/>
      <c r="N25" s="73"/>
      <c r="O25" s="73"/>
      <c r="P25" s="6"/>
      <c r="Q25" s="6"/>
      <c r="R25" s="9" t="s">
        <v>25</v>
      </c>
      <c r="S25" s="6"/>
      <c r="T25" s="6"/>
      <c r="U25" s="56"/>
      <c r="V25" s="56"/>
      <c r="W25" s="6"/>
      <c r="X25" s="6"/>
      <c r="Y25" s="9" t="s">
        <v>25</v>
      </c>
      <c r="Z25" s="6"/>
      <c r="AA25" s="6"/>
      <c r="AB25" s="73"/>
      <c r="AC25" s="73"/>
    </row>
    <row r="26" spans="2:29" x14ac:dyDescent="0.25">
      <c r="B26" s="6"/>
      <c r="C26" s="89" t="s">
        <v>68</v>
      </c>
      <c r="D26" s="6"/>
      <c r="E26" s="6"/>
      <c r="F26" s="6"/>
      <c r="G26" s="73"/>
      <c r="H26" s="73"/>
      <c r="I26" s="6"/>
      <c r="J26" s="6"/>
      <c r="K26" s="6"/>
      <c r="L26" s="6"/>
      <c r="M26" s="6"/>
      <c r="N26" s="73"/>
      <c r="O26" s="73"/>
      <c r="P26" s="6"/>
      <c r="Q26" s="6"/>
      <c r="R26" s="6"/>
      <c r="S26" s="6"/>
      <c r="T26" s="6"/>
      <c r="U26" s="56"/>
      <c r="V26" s="56"/>
      <c r="W26" s="6"/>
      <c r="X26" s="6"/>
      <c r="Y26" s="6"/>
      <c r="Z26" s="6"/>
      <c r="AA26" s="6"/>
      <c r="AB26" s="73"/>
      <c r="AC26" s="73"/>
    </row>
    <row r="27" spans="2:29" ht="27.75" customHeight="1" x14ac:dyDescent="0.25">
      <c r="B27" s="6"/>
      <c r="C27" s="6"/>
      <c r="D27" s="108" t="s">
        <v>91</v>
      </c>
      <c r="E27" s="131"/>
      <c r="F27" s="131"/>
      <c r="G27" s="132"/>
      <c r="H27" s="133"/>
      <c r="I27" s="6"/>
      <c r="J27" s="6"/>
      <c r="K27" s="108" t="s">
        <v>91</v>
      </c>
      <c r="L27" s="131"/>
      <c r="M27" s="131"/>
      <c r="N27" s="132"/>
      <c r="O27" s="133"/>
      <c r="P27" s="6"/>
      <c r="Q27" s="6"/>
      <c r="R27" s="108" t="s">
        <v>91</v>
      </c>
      <c r="S27" s="131"/>
      <c r="T27" s="131"/>
      <c r="U27" s="132"/>
      <c r="V27" s="133"/>
      <c r="W27" s="6"/>
      <c r="X27" s="6"/>
      <c r="Y27" s="108" t="s">
        <v>91</v>
      </c>
      <c r="Z27" s="131"/>
      <c r="AA27" s="131"/>
      <c r="AB27" s="132"/>
      <c r="AC27" s="133"/>
    </row>
    <row r="28" spans="2:29" x14ac:dyDescent="0.25">
      <c r="B28" s="6"/>
      <c r="C28" s="6"/>
      <c r="D28" s="9" t="s">
        <v>27</v>
      </c>
      <c r="E28" s="8">
        <v>1</v>
      </c>
      <c r="F28" s="56">
        <f>0.25+0.1035</f>
        <v>0.35349999999999998</v>
      </c>
      <c r="G28" s="56">
        <f>E28*F28</f>
        <v>0.35349999999999998</v>
      </c>
      <c r="H28" s="56"/>
      <c r="I28" s="6"/>
      <c r="J28" s="6"/>
      <c r="K28" s="9" t="s">
        <v>27</v>
      </c>
      <c r="L28" s="6"/>
      <c r="M28" s="6"/>
      <c r="N28" s="73"/>
      <c r="O28" s="73"/>
      <c r="P28" s="6"/>
      <c r="Q28" s="6"/>
      <c r="R28" s="9" t="s">
        <v>27</v>
      </c>
      <c r="S28" s="6"/>
      <c r="T28" s="6"/>
      <c r="U28" s="56"/>
      <c r="V28" s="56"/>
      <c r="W28" s="6"/>
      <c r="X28" s="6"/>
      <c r="Y28" s="9" t="s">
        <v>27</v>
      </c>
      <c r="Z28" s="6"/>
      <c r="AA28" s="6"/>
      <c r="AB28" s="73"/>
      <c r="AC28" s="73"/>
    </row>
    <row r="29" spans="2:29" x14ac:dyDescent="0.25">
      <c r="B29" s="6"/>
      <c r="C29" s="6"/>
      <c r="D29" s="9" t="s">
        <v>28</v>
      </c>
      <c r="E29" s="8">
        <v>1</v>
      </c>
      <c r="F29" s="56">
        <f t="shared" ref="F29:F31" si="12">0.25+0.1035</f>
        <v>0.35349999999999998</v>
      </c>
      <c r="G29" s="56">
        <f t="shared" ref="G29:G31" si="13">E29*F29</f>
        <v>0.35349999999999998</v>
      </c>
      <c r="H29" s="56"/>
      <c r="I29" s="6"/>
      <c r="J29" s="6"/>
      <c r="K29" s="9" t="s">
        <v>28</v>
      </c>
      <c r="L29" s="6"/>
      <c r="M29" s="6"/>
      <c r="N29" s="73"/>
      <c r="O29" s="73"/>
      <c r="P29" s="6"/>
      <c r="Q29" s="6"/>
      <c r="R29" s="9" t="s">
        <v>28</v>
      </c>
      <c r="S29" s="6"/>
      <c r="T29" s="6"/>
      <c r="U29" s="56"/>
      <c r="V29" s="56"/>
      <c r="W29" s="6"/>
      <c r="X29" s="6"/>
      <c r="Y29" s="9" t="s">
        <v>28</v>
      </c>
      <c r="Z29" s="6"/>
      <c r="AA29" s="6"/>
      <c r="AB29" s="73"/>
      <c r="AC29" s="73"/>
    </row>
    <row r="30" spans="2:29" x14ac:dyDescent="0.25">
      <c r="B30" s="6"/>
      <c r="C30" s="6"/>
      <c r="D30" s="9" t="s">
        <v>29</v>
      </c>
      <c r="E30" s="8">
        <v>3</v>
      </c>
      <c r="F30" s="56">
        <f t="shared" si="12"/>
        <v>0.35349999999999998</v>
      </c>
      <c r="G30" s="56">
        <f t="shared" si="13"/>
        <v>1.0605</v>
      </c>
      <c r="H30" s="56"/>
      <c r="I30" s="6"/>
      <c r="J30" s="6"/>
      <c r="K30" s="9" t="s">
        <v>29</v>
      </c>
      <c r="L30" s="6"/>
      <c r="M30" s="6"/>
      <c r="N30" s="73"/>
      <c r="O30" s="73"/>
      <c r="P30" s="6"/>
      <c r="Q30" s="6"/>
      <c r="R30" s="9" t="s">
        <v>29</v>
      </c>
      <c r="S30" s="6"/>
      <c r="T30" s="6"/>
      <c r="U30" s="56"/>
      <c r="V30" s="56"/>
      <c r="W30" s="6"/>
      <c r="X30" s="6"/>
      <c r="Y30" s="9" t="s">
        <v>29</v>
      </c>
      <c r="Z30" s="6"/>
      <c r="AA30" s="6"/>
      <c r="AB30" s="73"/>
      <c r="AC30" s="73"/>
    </row>
    <row r="31" spans="2:29" x14ac:dyDescent="0.25">
      <c r="B31" s="6"/>
      <c r="C31" s="6"/>
      <c r="D31" s="9" t="s">
        <v>30</v>
      </c>
      <c r="E31" s="8">
        <v>1</v>
      </c>
      <c r="F31" s="56">
        <f t="shared" si="12"/>
        <v>0.35349999999999998</v>
      </c>
      <c r="G31" s="56">
        <f t="shared" si="13"/>
        <v>0.35349999999999998</v>
      </c>
      <c r="H31" s="56"/>
      <c r="I31" s="6"/>
      <c r="J31" s="6"/>
      <c r="K31" s="9" t="s">
        <v>30</v>
      </c>
      <c r="L31" s="6"/>
      <c r="M31" s="6"/>
      <c r="N31" s="73"/>
      <c r="O31" s="73"/>
      <c r="P31" s="6"/>
      <c r="Q31" s="6"/>
      <c r="R31" s="9" t="s">
        <v>30</v>
      </c>
      <c r="S31" s="6"/>
      <c r="T31" s="6"/>
      <c r="U31" s="56"/>
      <c r="V31" s="56"/>
      <c r="W31" s="6"/>
      <c r="X31" s="6"/>
      <c r="Y31" s="9" t="s">
        <v>30</v>
      </c>
      <c r="Z31" s="6"/>
      <c r="AA31" s="6"/>
      <c r="AB31" s="73"/>
      <c r="AC31" s="73"/>
    </row>
    <row r="32" spans="2:29" x14ac:dyDescent="0.25">
      <c r="B32" s="6"/>
      <c r="C32" s="89" t="s">
        <v>68</v>
      </c>
      <c r="D32" s="6"/>
      <c r="E32" s="67"/>
      <c r="F32" s="67"/>
      <c r="G32" s="71">
        <f>SUM(G28:G31)</f>
        <v>2.121</v>
      </c>
      <c r="H32" s="71">
        <f>G32*0.1429</f>
        <v>0.3030909</v>
      </c>
      <c r="I32" s="6"/>
      <c r="J32" s="6"/>
      <c r="K32" s="6"/>
      <c r="L32" s="6"/>
      <c r="M32" s="6"/>
      <c r="N32" s="73"/>
      <c r="O32" s="73"/>
      <c r="P32" s="6"/>
      <c r="Q32" s="6"/>
      <c r="R32" s="6"/>
      <c r="S32" s="6"/>
      <c r="T32" s="6"/>
      <c r="U32" s="56"/>
      <c r="V32" s="56"/>
      <c r="W32" s="6"/>
      <c r="X32" s="6"/>
      <c r="Y32" s="6"/>
      <c r="Z32" s="6"/>
      <c r="AA32" s="6"/>
      <c r="AB32" s="73"/>
      <c r="AC32" s="73"/>
    </row>
    <row r="33" spans="2:29" ht="52.5" customHeight="1" x14ac:dyDescent="0.25">
      <c r="B33" s="6"/>
      <c r="C33" s="6"/>
      <c r="D33" s="108" t="s">
        <v>92</v>
      </c>
      <c r="E33" s="131"/>
      <c r="F33" s="131"/>
      <c r="G33" s="132"/>
      <c r="H33" s="133"/>
      <c r="I33" s="6"/>
      <c r="J33" s="6"/>
      <c r="K33" s="108" t="s">
        <v>92</v>
      </c>
      <c r="L33" s="131"/>
      <c r="M33" s="131"/>
      <c r="N33" s="132"/>
      <c r="O33" s="133"/>
      <c r="P33" s="6"/>
      <c r="Q33" s="6"/>
      <c r="R33" s="108" t="s">
        <v>92</v>
      </c>
      <c r="S33" s="131"/>
      <c r="T33" s="131"/>
      <c r="U33" s="132"/>
      <c r="V33" s="133"/>
      <c r="W33" s="6"/>
      <c r="X33" s="6"/>
      <c r="Y33" s="108" t="s">
        <v>92</v>
      </c>
      <c r="Z33" s="131"/>
      <c r="AA33" s="131"/>
      <c r="AB33" s="132"/>
      <c r="AC33" s="133"/>
    </row>
    <row r="34" spans="2:29" x14ac:dyDescent="0.25">
      <c r="B34" s="6"/>
      <c r="C34" s="6"/>
      <c r="D34" s="9" t="s">
        <v>32</v>
      </c>
      <c r="E34" s="6"/>
      <c r="F34" s="6"/>
      <c r="G34" s="73"/>
      <c r="H34" s="73"/>
      <c r="I34" s="6"/>
      <c r="J34" s="6"/>
      <c r="K34" s="9" t="s">
        <v>32</v>
      </c>
      <c r="L34" s="8">
        <v>1</v>
      </c>
      <c r="M34" s="56">
        <f>0.15+0.077</f>
        <v>0.22699999999999998</v>
      </c>
      <c r="N34" s="56">
        <f>L34*M34</f>
        <v>0.22699999999999998</v>
      </c>
      <c r="O34" s="56"/>
      <c r="P34" s="6"/>
      <c r="Q34" s="6"/>
      <c r="R34" s="9" t="s">
        <v>32</v>
      </c>
      <c r="S34" s="8">
        <v>1</v>
      </c>
      <c r="T34" s="56">
        <f>0.15+0.077</f>
        <v>0.22699999999999998</v>
      </c>
      <c r="U34" s="56">
        <f>S34*T34</f>
        <v>0.22699999999999998</v>
      </c>
      <c r="V34" s="56"/>
      <c r="W34" s="6"/>
      <c r="X34" s="6"/>
      <c r="Y34" s="9" t="s">
        <v>32</v>
      </c>
      <c r="Z34" s="8"/>
      <c r="AA34" s="46"/>
      <c r="AB34" s="56"/>
      <c r="AC34" s="56"/>
    </row>
    <row r="35" spans="2:29" x14ac:dyDescent="0.25">
      <c r="B35" s="6"/>
      <c r="C35" s="6"/>
      <c r="D35" s="9" t="s">
        <v>33</v>
      </c>
      <c r="E35" s="6"/>
      <c r="F35" s="6"/>
      <c r="G35" s="73"/>
      <c r="H35" s="73"/>
      <c r="I35" s="6"/>
      <c r="J35" s="6"/>
      <c r="K35" s="9" t="s">
        <v>33</v>
      </c>
      <c r="L35" s="8">
        <v>1</v>
      </c>
      <c r="M35" s="56">
        <f t="shared" ref="M35:M44" si="14">0.15+0.077</f>
        <v>0.22699999999999998</v>
      </c>
      <c r="N35" s="56">
        <f t="shared" ref="N35:N44" si="15">L35*M35</f>
        <v>0.22699999999999998</v>
      </c>
      <c r="O35" s="56"/>
      <c r="P35" s="6"/>
      <c r="Q35" s="6"/>
      <c r="R35" s="9" t="s">
        <v>33</v>
      </c>
      <c r="S35" s="8">
        <v>1</v>
      </c>
      <c r="T35" s="56">
        <f t="shared" ref="T35:T44" si="16">0.15+0.077</f>
        <v>0.22699999999999998</v>
      </c>
      <c r="U35" s="56">
        <f t="shared" ref="U35:U44" si="17">S35*T35</f>
        <v>0.22699999999999998</v>
      </c>
      <c r="V35" s="56"/>
      <c r="W35" s="6"/>
      <c r="X35" s="6"/>
      <c r="Y35" s="9" t="s">
        <v>33</v>
      </c>
      <c r="Z35" s="8"/>
      <c r="AA35" s="46"/>
      <c r="AB35" s="56"/>
      <c r="AC35" s="56"/>
    </row>
    <row r="36" spans="2:29" x14ac:dyDescent="0.25">
      <c r="B36" s="6"/>
      <c r="C36" s="6"/>
      <c r="D36" s="9" t="s">
        <v>34</v>
      </c>
      <c r="E36" s="6"/>
      <c r="F36" s="6"/>
      <c r="G36" s="73"/>
      <c r="H36" s="73"/>
      <c r="I36" s="6"/>
      <c r="J36" s="6"/>
      <c r="K36" s="74" t="s">
        <v>34</v>
      </c>
      <c r="L36" s="34">
        <v>3</v>
      </c>
      <c r="M36" s="56">
        <f t="shared" si="14"/>
        <v>0.22699999999999998</v>
      </c>
      <c r="N36" s="56">
        <f t="shared" si="15"/>
        <v>0.68099999999999994</v>
      </c>
      <c r="O36" s="60"/>
      <c r="P36" s="6"/>
      <c r="Q36" s="6"/>
      <c r="R36" s="74" t="s">
        <v>34</v>
      </c>
      <c r="S36" s="34">
        <v>0</v>
      </c>
      <c r="T36" s="56">
        <f t="shared" si="16"/>
        <v>0.22699999999999998</v>
      </c>
      <c r="U36" s="56">
        <f t="shared" si="17"/>
        <v>0</v>
      </c>
      <c r="V36" s="56"/>
      <c r="W36" s="6"/>
      <c r="X36" s="6"/>
      <c r="Y36" s="75" t="s">
        <v>34</v>
      </c>
      <c r="Z36" s="29"/>
      <c r="AA36" s="47"/>
      <c r="AB36" s="62"/>
      <c r="AC36" s="62"/>
    </row>
    <row r="37" spans="2:29" x14ac:dyDescent="0.25">
      <c r="B37" s="6"/>
      <c r="C37" s="6"/>
      <c r="D37" s="9" t="s">
        <v>35</v>
      </c>
      <c r="E37" s="6"/>
      <c r="F37" s="6"/>
      <c r="G37" s="73"/>
      <c r="H37" s="73"/>
      <c r="I37" s="6"/>
      <c r="J37" s="6"/>
      <c r="K37" s="9" t="s">
        <v>35</v>
      </c>
      <c r="L37" s="8">
        <v>1</v>
      </c>
      <c r="M37" s="56">
        <f t="shared" si="14"/>
        <v>0.22699999999999998</v>
      </c>
      <c r="N37" s="56">
        <f t="shared" si="15"/>
        <v>0.22699999999999998</v>
      </c>
      <c r="O37" s="56"/>
      <c r="P37" s="6"/>
      <c r="Q37" s="6"/>
      <c r="R37" s="75" t="s">
        <v>35</v>
      </c>
      <c r="S37" s="29">
        <v>0</v>
      </c>
      <c r="T37" s="56">
        <f t="shared" si="16"/>
        <v>0.22699999999999998</v>
      </c>
      <c r="U37" s="56">
        <f t="shared" si="17"/>
        <v>0</v>
      </c>
      <c r="V37" s="56"/>
      <c r="W37" s="6"/>
      <c r="X37" s="6"/>
      <c r="Y37" s="9" t="s">
        <v>35</v>
      </c>
      <c r="Z37" s="8"/>
      <c r="AA37" s="46"/>
      <c r="AB37" s="56"/>
      <c r="AC37" s="56"/>
    </row>
    <row r="38" spans="2:29" x14ac:dyDescent="0.25">
      <c r="B38" s="6"/>
      <c r="C38" s="6"/>
      <c r="D38" s="9" t="s">
        <v>36</v>
      </c>
      <c r="E38" s="6"/>
      <c r="F38" s="6"/>
      <c r="G38" s="73"/>
      <c r="H38" s="73"/>
      <c r="I38" s="6"/>
      <c r="J38" s="6"/>
      <c r="K38" s="9" t="s">
        <v>36</v>
      </c>
      <c r="L38" s="8">
        <v>3</v>
      </c>
      <c r="M38" s="56">
        <f t="shared" si="14"/>
        <v>0.22699999999999998</v>
      </c>
      <c r="N38" s="56">
        <f t="shared" si="15"/>
        <v>0.68099999999999994</v>
      </c>
      <c r="O38" s="56"/>
      <c r="P38" s="6"/>
      <c r="Q38" s="6"/>
      <c r="R38" s="75" t="s">
        <v>36</v>
      </c>
      <c r="S38" s="29">
        <v>0</v>
      </c>
      <c r="T38" s="56">
        <f t="shared" si="16"/>
        <v>0.22699999999999998</v>
      </c>
      <c r="U38" s="56">
        <f t="shared" si="17"/>
        <v>0</v>
      </c>
      <c r="V38" s="56"/>
      <c r="W38" s="6"/>
      <c r="X38" s="6"/>
      <c r="Y38" s="9" t="s">
        <v>36</v>
      </c>
      <c r="Z38" s="8"/>
      <c r="AA38" s="46"/>
      <c r="AB38" s="56"/>
      <c r="AC38" s="56"/>
    </row>
    <row r="39" spans="2:29" x14ac:dyDescent="0.25">
      <c r="B39" s="6"/>
      <c r="C39" s="6"/>
      <c r="D39" s="9" t="s">
        <v>37</v>
      </c>
      <c r="E39" s="6"/>
      <c r="F39" s="6"/>
      <c r="G39" s="73"/>
      <c r="H39" s="73"/>
      <c r="I39" s="6"/>
      <c r="J39" s="6"/>
      <c r="K39" s="9" t="s">
        <v>37</v>
      </c>
      <c r="L39" s="8">
        <v>0</v>
      </c>
      <c r="M39" s="56">
        <f t="shared" si="14"/>
        <v>0.22699999999999998</v>
      </c>
      <c r="N39" s="56">
        <f t="shared" si="15"/>
        <v>0</v>
      </c>
      <c r="O39" s="76"/>
      <c r="P39" s="6"/>
      <c r="Q39" s="6"/>
      <c r="R39" s="9" t="s">
        <v>37</v>
      </c>
      <c r="S39" s="8">
        <v>0</v>
      </c>
      <c r="T39" s="56">
        <f t="shared" si="16"/>
        <v>0.22699999999999998</v>
      </c>
      <c r="U39" s="56">
        <f t="shared" si="17"/>
        <v>0</v>
      </c>
      <c r="V39" s="56"/>
      <c r="W39" s="6"/>
      <c r="X39" s="6"/>
      <c r="Y39" s="9" t="s">
        <v>37</v>
      </c>
      <c r="Z39" s="8"/>
      <c r="AA39" s="77"/>
      <c r="AB39" s="76"/>
      <c r="AC39" s="76"/>
    </row>
    <row r="40" spans="2:29" x14ac:dyDescent="0.25">
      <c r="B40" s="6"/>
      <c r="C40" s="6"/>
      <c r="D40" s="9" t="s">
        <v>38</v>
      </c>
      <c r="E40" s="6"/>
      <c r="F40" s="6"/>
      <c r="G40" s="73"/>
      <c r="H40" s="73"/>
      <c r="I40" s="6"/>
      <c r="J40" s="6"/>
      <c r="K40" s="9" t="s">
        <v>38</v>
      </c>
      <c r="L40" s="8">
        <v>0</v>
      </c>
      <c r="M40" s="56">
        <f t="shared" si="14"/>
        <v>0.22699999999999998</v>
      </c>
      <c r="N40" s="56">
        <f t="shared" si="15"/>
        <v>0</v>
      </c>
      <c r="O40" s="76"/>
      <c r="P40" s="6"/>
      <c r="Q40" s="6"/>
      <c r="R40" s="9" t="s">
        <v>38</v>
      </c>
      <c r="S40" s="8">
        <v>0</v>
      </c>
      <c r="T40" s="56">
        <f t="shared" si="16"/>
        <v>0.22699999999999998</v>
      </c>
      <c r="U40" s="56">
        <f t="shared" si="17"/>
        <v>0</v>
      </c>
      <c r="V40" s="56"/>
      <c r="W40" s="6"/>
      <c r="X40" s="6"/>
      <c r="Y40" s="9" t="s">
        <v>38</v>
      </c>
      <c r="Z40" s="8"/>
      <c r="AA40" s="77"/>
      <c r="AB40" s="76"/>
      <c r="AC40" s="76"/>
    </row>
    <row r="41" spans="2:29" x14ac:dyDescent="0.25">
      <c r="B41" s="6"/>
      <c r="C41" s="6"/>
      <c r="D41" s="9" t="s">
        <v>39</v>
      </c>
      <c r="E41" s="6"/>
      <c r="F41" s="6"/>
      <c r="G41" s="73"/>
      <c r="H41" s="73"/>
      <c r="I41" s="6"/>
      <c r="J41" s="6"/>
      <c r="K41" s="9" t="s">
        <v>39</v>
      </c>
      <c r="L41" s="8">
        <v>1</v>
      </c>
      <c r="M41" s="56">
        <f t="shared" si="14"/>
        <v>0.22699999999999998</v>
      </c>
      <c r="N41" s="56">
        <f t="shared" si="15"/>
        <v>0.22699999999999998</v>
      </c>
      <c r="O41" s="56"/>
      <c r="P41" s="6"/>
      <c r="Q41" s="6"/>
      <c r="R41" s="9" t="s">
        <v>39</v>
      </c>
      <c r="S41" s="8">
        <v>1</v>
      </c>
      <c r="T41" s="56">
        <f t="shared" si="16"/>
        <v>0.22699999999999998</v>
      </c>
      <c r="U41" s="56">
        <f t="shared" si="17"/>
        <v>0.22699999999999998</v>
      </c>
      <c r="V41" s="56"/>
      <c r="W41" s="6"/>
      <c r="X41" s="6"/>
      <c r="Y41" s="9" t="s">
        <v>39</v>
      </c>
      <c r="Z41" s="8"/>
      <c r="AA41" s="46"/>
      <c r="AB41" s="56"/>
      <c r="AC41" s="56"/>
    </row>
    <row r="42" spans="2:29" x14ac:dyDescent="0.25">
      <c r="B42" s="6"/>
      <c r="C42" s="6"/>
      <c r="D42" s="9" t="s">
        <v>40</v>
      </c>
      <c r="E42" s="6"/>
      <c r="F42" s="6"/>
      <c r="G42" s="73"/>
      <c r="H42" s="73"/>
      <c r="I42" s="6"/>
      <c r="J42" s="6"/>
      <c r="K42" s="9" t="s">
        <v>40</v>
      </c>
      <c r="L42" s="8">
        <v>1</v>
      </c>
      <c r="M42" s="56">
        <f t="shared" si="14"/>
        <v>0.22699999999999998</v>
      </c>
      <c r="N42" s="56">
        <f t="shared" si="15"/>
        <v>0.22699999999999998</v>
      </c>
      <c r="O42" s="56"/>
      <c r="P42" s="6"/>
      <c r="Q42" s="6"/>
      <c r="R42" s="9" t="s">
        <v>40</v>
      </c>
      <c r="S42" s="8">
        <v>1</v>
      </c>
      <c r="T42" s="56">
        <f t="shared" si="16"/>
        <v>0.22699999999999998</v>
      </c>
      <c r="U42" s="56">
        <f t="shared" si="17"/>
        <v>0.22699999999999998</v>
      </c>
      <c r="V42" s="56"/>
      <c r="W42" s="6"/>
      <c r="X42" s="6"/>
      <c r="Y42" s="9" t="s">
        <v>40</v>
      </c>
      <c r="Z42" s="8"/>
      <c r="AA42" s="46"/>
      <c r="AB42" s="56"/>
      <c r="AC42" s="56"/>
    </row>
    <row r="43" spans="2:29" x14ac:dyDescent="0.25">
      <c r="B43" s="6"/>
      <c r="C43" s="6"/>
      <c r="D43" s="9" t="s">
        <v>41</v>
      </c>
      <c r="E43" s="6"/>
      <c r="F43" s="6"/>
      <c r="G43" s="73"/>
      <c r="H43" s="73"/>
      <c r="I43" s="6"/>
      <c r="J43" s="6"/>
      <c r="K43" s="9" t="s">
        <v>41</v>
      </c>
      <c r="L43" s="8">
        <v>1</v>
      </c>
      <c r="M43" s="56">
        <f t="shared" si="14"/>
        <v>0.22699999999999998</v>
      </c>
      <c r="N43" s="56">
        <f t="shared" si="15"/>
        <v>0.22699999999999998</v>
      </c>
      <c r="O43" s="56"/>
      <c r="P43" s="6"/>
      <c r="Q43" s="6"/>
      <c r="R43" s="9" t="s">
        <v>41</v>
      </c>
      <c r="S43" s="8">
        <v>1</v>
      </c>
      <c r="T43" s="56">
        <f t="shared" si="16"/>
        <v>0.22699999999999998</v>
      </c>
      <c r="U43" s="56">
        <f t="shared" si="17"/>
        <v>0.22699999999999998</v>
      </c>
      <c r="V43" s="56"/>
      <c r="W43" s="6"/>
      <c r="X43" s="6"/>
      <c r="Y43" s="9" t="s">
        <v>41</v>
      </c>
      <c r="Z43" s="8"/>
      <c r="AA43" s="46"/>
      <c r="AB43" s="56"/>
      <c r="AC43" s="56"/>
    </row>
    <row r="44" spans="2:29" x14ac:dyDescent="0.25">
      <c r="B44" s="6"/>
      <c r="C44" s="6"/>
      <c r="D44" s="9" t="s">
        <v>42</v>
      </c>
      <c r="E44" s="6"/>
      <c r="F44" s="6"/>
      <c r="G44" s="73"/>
      <c r="H44" s="73"/>
      <c r="I44" s="6"/>
      <c r="J44" s="6"/>
      <c r="K44" s="9" t="s">
        <v>42</v>
      </c>
      <c r="L44" s="8">
        <v>1</v>
      </c>
      <c r="M44" s="56">
        <f t="shared" si="14"/>
        <v>0.22699999999999998</v>
      </c>
      <c r="N44" s="56">
        <f t="shared" si="15"/>
        <v>0.22699999999999998</v>
      </c>
      <c r="O44" s="56"/>
      <c r="P44" s="6"/>
      <c r="Q44" s="6"/>
      <c r="R44" s="9" t="s">
        <v>42</v>
      </c>
      <c r="S44" s="8">
        <v>1</v>
      </c>
      <c r="T44" s="56">
        <f t="shared" si="16"/>
        <v>0.22699999999999998</v>
      </c>
      <c r="U44" s="56">
        <f t="shared" si="17"/>
        <v>0.22699999999999998</v>
      </c>
      <c r="V44" s="56"/>
      <c r="W44" s="6"/>
      <c r="X44" s="6"/>
      <c r="Y44" s="9" t="s">
        <v>42</v>
      </c>
      <c r="Z44" s="8"/>
      <c r="AA44" s="46"/>
      <c r="AB44" s="56"/>
      <c r="AC44" s="56"/>
    </row>
    <row r="45" spans="2:29" x14ac:dyDescent="0.25">
      <c r="B45" s="6"/>
      <c r="C45" s="89" t="s">
        <v>68</v>
      </c>
      <c r="D45" s="6"/>
      <c r="E45" s="6"/>
      <c r="F45" s="6"/>
      <c r="G45" s="73"/>
      <c r="H45" s="73"/>
      <c r="I45" s="6"/>
      <c r="J45" s="6"/>
      <c r="K45" s="6"/>
      <c r="L45" s="67"/>
      <c r="M45" s="26"/>
      <c r="N45" s="71">
        <f>SUM(N34:N44)</f>
        <v>2.9509999999999992</v>
      </c>
      <c r="O45" s="71">
        <f>N45*0.1429</f>
        <v>0.4216978999999999</v>
      </c>
      <c r="P45" s="6"/>
      <c r="Q45" s="6"/>
      <c r="R45" s="6"/>
      <c r="S45" s="67"/>
      <c r="T45" s="26"/>
      <c r="U45" s="71">
        <f>SUM(U34:U44)</f>
        <v>1.3619999999999997</v>
      </c>
      <c r="V45" s="71">
        <f>U45*0.1429</f>
        <v>0.19462979999999994</v>
      </c>
      <c r="W45" s="6"/>
      <c r="X45" s="6"/>
      <c r="Y45" s="6"/>
      <c r="Z45" s="67"/>
      <c r="AA45" s="26"/>
      <c r="AB45" s="71"/>
      <c r="AC45" s="71"/>
    </row>
    <row r="46" spans="2:29" ht="37.5" customHeight="1" x14ac:dyDescent="0.25">
      <c r="B46" s="6"/>
      <c r="C46" s="6"/>
      <c r="D46" s="108" t="s">
        <v>94</v>
      </c>
      <c r="E46" s="131"/>
      <c r="F46" s="131"/>
      <c r="G46" s="132"/>
      <c r="H46" s="133"/>
      <c r="I46" s="6"/>
      <c r="J46" s="6"/>
      <c r="K46" s="108" t="s">
        <v>94</v>
      </c>
      <c r="L46" s="131"/>
      <c r="M46" s="131"/>
      <c r="N46" s="132"/>
      <c r="O46" s="133"/>
      <c r="P46" s="6"/>
      <c r="Q46" s="6"/>
      <c r="R46" s="108" t="s">
        <v>94</v>
      </c>
      <c r="S46" s="131"/>
      <c r="T46" s="131"/>
      <c r="U46" s="132"/>
      <c r="V46" s="133"/>
      <c r="W46" s="6"/>
      <c r="X46" s="6"/>
      <c r="Y46" s="108" t="s">
        <v>94</v>
      </c>
      <c r="Z46" s="131"/>
      <c r="AA46" s="131"/>
      <c r="AB46" s="132"/>
      <c r="AC46" s="133"/>
    </row>
    <row r="47" spans="2:29" x14ac:dyDescent="0.25">
      <c r="B47" s="6"/>
      <c r="C47" s="6"/>
      <c r="D47" s="9" t="s">
        <v>44</v>
      </c>
      <c r="E47" s="9">
        <v>1</v>
      </c>
      <c r="F47" s="56">
        <f>1+0.1035</f>
        <v>1.1034999999999999</v>
      </c>
      <c r="G47" s="56">
        <f>E47*F47</f>
        <v>1.1034999999999999</v>
      </c>
      <c r="H47" s="56"/>
      <c r="I47" s="6"/>
      <c r="J47" s="6"/>
      <c r="K47" s="9" t="s">
        <v>44</v>
      </c>
      <c r="L47" s="8">
        <v>1</v>
      </c>
      <c r="M47" s="56">
        <f>1+0.077</f>
        <v>1.077</v>
      </c>
      <c r="N47" s="56">
        <f>L47*M47</f>
        <v>1.077</v>
      </c>
      <c r="O47" s="56"/>
      <c r="P47" s="6"/>
      <c r="Q47" s="6"/>
      <c r="R47" s="9" t="s">
        <v>44</v>
      </c>
      <c r="S47" s="8">
        <v>1</v>
      </c>
      <c r="T47" s="56">
        <f>1+0.077</f>
        <v>1.077</v>
      </c>
      <c r="U47" s="56">
        <f>S47*T47</f>
        <v>1.077</v>
      </c>
      <c r="V47" s="56"/>
      <c r="W47" s="6"/>
      <c r="X47" s="6"/>
      <c r="Y47" s="9" t="s">
        <v>44</v>
      </c>
      <c r="Z47" s="8">
        <v>1</v>
      </c>
      <c r="AA47" s="56">
        <f>1+0.16</f>
        <v>1.1599999999999999</v>
      </c>
      <c r="AB47" s="56">
        <f>Z47*AA47</f>
        <v>1.1599999999999999</v>
      </c>
      <c r="AC47" s="56"/>
    </row>
    <row r="48" spans="2:29" x14ac:dyDescent="0.25">
      <c r="B48" s="6"/>
      <c r="C48" s="89" t="s">
        <v>68</v>
      </c>
      <c r="D48" s="6"/>
      <c r="E48" s="78"/>
      <c r="F48" s="26"/>
      <c r="G48" s="71">
        <f>SUM(G47)</f>
        <v>1.1034999999999999</v>
      </c>
      <c r="H48" s="71">
        <f>G48*0.1429</f>
        <v>0.15769015</v>
      </c>
      <c r="I48" s="6"/>
      <c r="J48" s="6"/>
      <c r="K48" s="6"/>
      <c r="L48" s="67"/>
      <c r="M48" s="67"/>
      <c r="N48" s="71">
        <f>SUM(N47)</f>
        <v>1.077</v>
      </c>
      <c r="O48" s="71">
        <f>N48*0.1429</f>
        <v>0.15390329999999999</v>
      </c>
      <c r="P48" s="6"/>
      <c r="Q48" s="6"/>
      <c r="R48" s="6"/>
      <c r="S48" s="67"/>
      <c r="T48" s="26"/>
      <c r="U48" s="71">
        <f>SUM(U47)</f>
        <v>1.077</v>
      </c>
      <c r="V48" s="71">
        <f>U48*0.1429</f>
        <v>0.15390329999999999</v>
      </c>
      <c r="W48" s="6"/>
      <c r="X48" s="6"/>
      <c r="Y48" s="6"/>
      <c r="Z48" s="67"/>
      <c r="AA48" s="67"/>
      <c r="AB48" s="71">
        <f>SUM(AB47)</f>
        <v>1.1599999999999999</v>
      </c>
      <c r="AC48" s="71">
        <f>AB48*0.1667</f>
        <v>0.19337199999999996</v>
      </c>
    </row>
    <row r="49" spans="2:29" ht="39.75" customHeight="1" x14ac:dyDescent="0.25">
      <c r="B49" s="6"/>
      <c r="C49" s="6"/>
      <c r="D49" s="108" t="s">
        <v>95</v>
      </c>
      <c r="E49" s="131"/>
      <c r="F49" s="131"/>
      <c r="G49" s="132"/>
      <c r="H49" s="133"/>
      <c r="I49" s="6"/>
      <c r="J49" s="6"/>
      <c r="K49" s="108" t="s">
        <v>95</v>
      </c>
      <c r="L49" s="131"/>
      <c r="M49" s="131"/>
      <c r="N49" s="132"/>
      <c r="O49" s="133"/>
      <c r="P49" s="6"/>
      <c r="Q49" s="6"/>
      <c r="R49" s="108" t="s">
        <v>95</v>
      </c>
      <c r="S49" s="131"/>
      <c r="T49" s="131"/>
      <c r="U49" s="132"/>
      <c r="V49" s="133"/>
      <c r="W49" s="6"/>
      <c r="X49" s="6"/>
      <c r="Y49" s="108" t="s">
        <v>95</v>
      </c>
      <c r="Z49" s="131"/>
      <c r="AA49" s="131"/>
      <c r="AB49" s="132"/>
      <c r="AC49" s="133"/>
    </row>
    <row r="50" spans="2:29" x14ac:dyDescent="0.25">
      <c r="B50" s="6"/>
      <c r="C50" s="6"/>
      <c r="D50" s="9" t="s">
        <v>45</v>
      </c>
      <c r="E50" s="8">
        <v>1</v>
      </c>
      <c r="F50" s="56">
        <f>0.2+0.1035</f>
        <v>0.30349999999999999</v>
      </c>
      <c r="G50" s="56">
        <f>E50*F50</f>
        <v>0.30349999999999999</v>
      </c>
      <c r="H50" s="56"/>
      <c r="I50" s="6"/>
      <c r="J50" s="6"/>
      <c r="K50" s="9" t="s">
        <v>45</v>
      </c>
      <c r="L50" s="8">
        <v>1</v>
      </c>
      <c r="M50" s="56">
        <f>0.2+0.077</f>
        <v>0.27700000000000002</v>
      </c>
      <c r="N50" s="56">
        <f>L50*M50</f>
        <v>0.27700000000000002</v>
      </c>
      <c r="O50" s="56"/>
      <c r="P50" s="6"/>
      <c r="Q50" s="6"/>
      <c r="R50" s="9" t="s">
        <v>45</v>
      </c>
      <c r="S50" s="8">
        <v>1</v>
      </c>
      <c r="T50" s="56">
        <f>0.2+0.077</f>
        <v>0.27700000000000002</v>
      </c>
      <c r="U50" s="56">
        <f>S50*T50</f>
        <v>0.27700000000000002</v>
      </c>
      <c r="V50" s="56"/>
      <c r="W50" s="6"/>
      <c r="X50" s="6"/>
      <c r="Y50" s="9" t="s">
        <v>45</v>
      </c>
      <c r="Z50" s="8">
        <v>0</v>
      </c>
      <c r="AA50" s="56">
        <f>0.2+0.16</f>
        <v>0.36</v>
      </c>
      <c r="AB50" s="56">
        <f>Z50*AA50</f>
        <v>0</v>
      </c>
      <c r="AC50" s="56"/>
    </row>
    <row r="51" spans="2:29" x14ac:dyDescent="0.25">
      <c r="B51" s="6"/>
      <c r="C51" s="6"/>
      <c r="D51" s="9" t="s">
        <v>47</v>
      </c>
      <c r="E51" s="8">
        <v>1</v>
      </c>
      <c r="F51" s="56">
        <f t="shared" ref="F51:F54" si="18">0.2+0.1035</f>
        <v>0.30349999999999999</v>
      </c>
      <c r="G51" s="56">
        <f t="shared" ref="G51:G54" si="19">E51*F51</f>
        <v>0.30349999999999999</v>
      </c>
      <c r="H51" s="56"/>
      <c r="I51" s="6"/>
      <c r="J51" s="6"/>
      <c r="K51" s="9" t="s">
        <v>47</v>
      </c>
      <c r="L51" s="8">
        <v>1</v>
      </c>
      <c r="M51" s="56">
        <f t="shared" ref="M51:M54" si="20">0.2+0.077</f>
        <v>0.27700000000000002</v>
      </c>
      <c r="N51" s="56">
        <f t="shared" ref="N51:N54" si="21">L51*M51</f>
        <v>0.27700000000000002</v>
      </c>
      <c r="O51" s="56"/>
      <c r="P51" s="6"/>
      <c r="Q51" s="6"/>
      <c r="R51" s="9" t="s">
        <v>47</v>
      </c>
      <c r="S51" s="8">
        <v>1</v>
      </c>
      <c r="T51" s="56">
        <f t="shared" ref="T51:T54" si="22">0.2+0.077</f>
        <v>0.27700000000000002</v>
      </c>
      <c r="U51" s="56">
        <f t="shared" ref="U51:U54" si="23">S51*T51</f>
        <v>0.27700000000000002</v>
      </c>
      <c r="V51" s="56"/>
      <c r="W51" s="6"/>
      <c r="X51" s="6"/>
      <c r="Y51" s="9" t="s">
        <v>47</v>
      </c>
      <c r="Z51" s="8">
        <v>1</v>
      </c>
      <c r="AA51" s="56">
        <f t="shared" ref="AA51:AA54" si="24">0.2+0.16</f>
        <v>0.36</v>
      </c>
      <c r="AB51" s="56">
        <f t="shared" ref="AB51:AB54" si="25">Z51*AA51</f>
        <v>0.36</v>
      </c>
      <c r="AC51" s="56"/>
    </row>
    <row r="52" spans="2:29" x14ac:dyDescent="0.25">
      <c r="B52" s="6"/>
      <c r="C52" s="6"/>
      <c r="D52" s="9" t="s">
        <v>48</v>
      </c>
      <c r="E52" s="8">
        <v>1</v>
      </c>
      <c r="F52" s="56">
        <f t="shared" si="18"/>
        <v>0.30349999999999999</v>
      </c>
      <c r="G52" s="56">
        <f t="shared" si="19"/>
        <v>0.30349999999999999</v>
      </c>
      <c r="H52" s="56"/>
      <c r="I52" s="6"/>
      <c r="J52" s="6"/>
      <c r="K52" s="9" t="s">
        <v>48</v>
      </c>
      <c r="L52" s="8">
        <v>1</v>
      </c>
      <c r="M52" s="56">
        <f t="shared" si="20"/>
        <v>0.27700000000000002</v>
      </c>
      <c r="N52" s="56">
        <f t="shared" si="21"/>
        <v>0.27700000000000002</v>
      </c>
      <c r="O52" s="56"/>
      <c r="P52" s="6"/>
      <c r="Q52" s="6"/>
      <c r="R52" s="9" t="s">
        <v>48</v>
      </c>
      <c r="S52" s="8">
        <v>1</v>
      </c>
      <c r="T52" s="56">
        <f t="shared" si="22"/>
        <v>0.27700000000000002</v>
      </c>
      <c r="U52" s="56">
        <f t="shared" si="23"/>
        <v>0.27700000000000002</v>
      </c>
      <c r="V52" s="56"/>
      <c r="W52" s="6"/>
      <c r="X52" s="6"/>
      <c r="Y52" s="9" t="s">
        <v>48</v>
      </c>
      <c r="Z52" s="8">
        <v>1</v>
      </c>
      <c r="AA52" s="56">
        <f t="shared" si="24"/>
        <v>0.36</v>
      </c>
      <c r="AB52" s="56">
        <f t="shared" si="25"/>
        <v>0.36</v>
      </c>
      <c r="AC52" s="56"/>
    </row>
    <row r="53" spans="2:29" x14ac:dyDescent="0.25">
      <c r="B53" s="6"/>
      <c r="C53" s="6"/>
      <c r="D53" s="9" t="s">
        <v>49</v>
      </c>
      <c r="E53" s="8">
        <v>1</v>
      </c>
      <c r="F53" s="56">
        <f t="shared" si="18"/>
        <v>0.30349999999999999</v>
      </c>
      <c r="G53" s="56">
        <f t="shared" si="19"/>
        <v>0.30349999999999999</v>
      </c>
      <c r="H53" s="56"/>
      <c r="I53" s="6"/>
      <c r="J53" s="6"/>
      <c r="K53" s="9" t="s">
        <v>49</v>
      </c>
      <c r="L53" s="8">
        <v>1</v>
      </c>
      <c r="M53" s="56">
        <f t="shared" si="20"/>
        <v>0.27700000000000002</v>
      </c>
      <c r="N53" s="56">
        <f t="shared" si="21"/>
        <v>0.27700000000000002</v>
      </c>
      <c r="O53" s="56"/>
      <c r="P53" s="6"/>
      <c r="Q53" s="6"/>
      <c r="R53" s="9" t="s">
        <v>49</v>
      </c>
      <c r="S53" s="8">
        <v>1</v>
      </c>
      <c r="T53" s="56">
        <f t="shared" si="22"/>
        <v>0.27700000000000002</v>
      </c>
      <c r="U53" s="56">
        <f t="shared" si="23"/>
        <v>0.27700000000000002</v>
      </c>
      <c r="V53" s="56"/>
      <c r="W53" s="6"/>
      <c r="X53" s="6"/>
      <c r="Y53" s="9" t="s">
        <v>49</v>
      </c>
      <c r="Z53" s="8">
        <v>1</v>
      </c>
      <c r="AA53" s="56">
        <f t="shared" si="24"/>
        <v>0.36</v>
      </c>
      <c r="AB53" s="56">
        <f t="shared" si="25"/>
        <v>0.36</v>
      </c>
      <c r="AC53" s="56"/>
    </row>
    <row r="54" spans="2:29" x14ac:dyDescent="0.25">
      <c r="B54" s="6"/>
      <c r="C54" s="6"/>
      <c r="D54" s="9" t="s">
        <v>50</v>
      </c>
      <c r="E54" s="8">
        <v>1</v>
      </c>
      <c r="F54" s="56">
        <f t="shared" si="18"/>
        <v>0.30349999999999999</v>
      </c>
      <c r="G54" s="56">
        <f t="shared" si="19"/>
        <v>0.30349999999999999</v>
      </c>
      <c r="H54" s="56"/>
      <c r="I54" s="6"/>
      <c r="J54" s="6"/>
      <c r="K54" s="9" t="s">
        <v>50</v>
      </c>
      <c r="L54" s="8">
        <v>1</v>
      </c>
      <c r="M54" s="56">
        <f t="shared" si="20"/>
        <v>0.27700000000000002</v>
      </c>
      <c r="N54" s="56">
        <f t="shared" si="21"/>
        <v>0.27700000000000002</v>
      </c>
      <c r="O54" s="56"/>
      <c r="P54" s="6"/>
      <c r="Q54" s="6"/>
      <c r="R54" s="9" t="s">
        <v>50</v>
      </c>
      <c r="S54" s="8">
        <v>1</v>
      </c>
      <c r="T54" s="56">
        <f t="shared" si="22"/>
        <v>0.27700000000000002</v>
      </c>
      <c r="U54" s="56">
        <f t="shared" si="23"/>
        <v>0.27700000000000002</v>
      </c>
      <c r="V54" s="56"/>
      <c r="W54" s="6"/>
      <c r="X54" s="6"/>
      <c r="Y54" s="9" t="s">
        <v>50</v>
      </c>
      <c r="Z54" s="8">
        <v>1</v>
      </c>
      <c r="AA54" s="56">
        <f t="shared" si="24"/>
        <v>0.36</v>
      </c>
      <c r="AB54" s="56">
        <f t="shared" si="25"/>
        <v>0.36</v>
      </c>
      <c r="AC54" s="56"/>
    </row>
    <row r="55" spans="2:29" x14ac:dyDescent="0.25">
      <c r="B55" s="6"/>
      <c r="C55" s="89" t="s">
        <v>68</v>
      </c>
      <c r="D55" s="6"/>
      <c r="E55" s="67"/>
      <c r="F55" s="26"/>
      <c r="G55" s="71">
        <f>SUM(G50:G54)</f>
        <v>1.5175000000000001</v>
      </c>
      <c r="H55" s="71">
        <f>G55*0.0929</f>
        <v>0.14097575000000001</v>
      </c>
      <c r="I55" s="6"/>
      <c r="J55" s="6"/>
      <c r="K55" s="6"/>
      <c r="L55" s="67"/>
      <c r="M55" s="26"/>
      <c r="N55" s="71">
        <f>SUM(N50:N54)</f>
        <v>1.3850000000000002</v>
      </c>
      <c r="O55" s="71">
        <f>N55*0.0929</f>
        <v>0.12866650000000002</v>
      </c>
      <c r="P55" s="6"/>
      <c r="Q55" s="6"/>
      <c r="R55" s="6"/>
      <c r="S55" s="67"/>
      <c r="T55" s="26"/>
      <c r="U55" s="71">
        <f>SUM(U50:U54)</f>
        <v>1.3850000000000002</v>
      </c>
      <c r="V55" s="71">
        <f>U55*0.0929</f>
        <v>0.12866650000000002</v>
      </c>
      <c r="W55" s="6"/>
      <c r="X55" s="6"/>
      <c r="Y55" s="6"/>
      <c r="Z55" s="67"/>
      <c r="AA55" s="26"/>
      <c r="AB55" s="71">
        <f>SUM(AB50:AB54)</f>
        <v>1.44</v>
      </c>
      <c r="AC55" s="71">
        <f>AB55*0.1167</f>
        <v>0.168048</v>
      </c>
    </row>
    <row r="56" spans="2:29" ht="24.75" customHeight="1" x14ac:dyDescent="0.25">
      <c r="B56" s="6"/>
      <c r="C56" s="6"/>
      <c r="D56" s="108" t="s">
        <v>96</v>
      </c>
      <c r="E56" s="131"/>
      <c r="F56" s="131"/>
      <c r="G56" s="132"/>
      <c r="H56" s="133"/>
      <c r="I56" s="6"/>
      <c r="J56" s="6"/>
      <c r="K56" s="108" t="s">
        <v>96</v>
      </c>
      <c r="L56" s="131"/>
      <c r="M56" s="131"/>
      <c r="N56" s="132"/>
      <c r="O56" s="133"/>
      <c r="P56" s="6"/>
      <c r="Q56" s="6"/>
      <c r="R56" s="108" t="s">
        <v>96</v>
      </c>
      <c r="S56" s="131"/>
      <c r="T56" s="131"/>
      <c r="U56" s="132"/>
      <c r="V56" s="133"/>
      <c r="W56" s="6"/>
      <c r="X56" s="6"/>
      <c r="Y56" s="108" t="s">
        <v>96</v>
      </c>
      <c r="Z56" s="131"/>
      <c r="AA56" s="131"/>
      <c r="AB56" s="132"/>
      <c r="AC56" s="133"/>
    </row>
    <row r="57" spans="2:29" x14ac:dyDescent="0.25">
      <c r="B57" s="6"/>
      <c r="C57" s="6"/>
      <c r="D57" s="9" t="s">
        <v>52</v>
      </c>
      <c r="E57" s="8">
        <v>3</v>
      </c>
      <c r="F57" s="56">
        <f>1+0.1035</f>
        <v>1.1034999999999999</v>
      </c>
      <c r="G57" s="56">
        <f>E57*F57</f>
        <v>3.3104999999999998</v>
      </c>
      <c r="H57" s="56"/>
      <c r="I57" s="6"/>
      <c r="J57" s="6"/>
      <c r="K57" s="9" t="s">
        <v>52</v>
      </c>
      <c r="L57" s="8"/>
      <c r="M57" s="6"/>
      <c r="N57" s="73"/>
      <c r="O57" s="73"/>
      <c r="P57" s="6"/>
      <c r="Q57" s="6"/>
      <c r="R57" s="9" t="s">
        <v>52</v>
      </c>
      <c r="S57" s="8"/>
      <c r="T57" s="6"/>
      <c r="U57" s="56"/>
      <c r="V57" s="56"/>
      <c r="W57" s="6"/>
      <c r="X57" s="6"/>
      <c r="Y57" s="9" t="s">
        <v>52</v>
      </c>
      <c r="Z57" s="8">
        <v>3</v>
      </c>
      <c r="AA57" s="56">
        <f>1+0.16</f>
        <v>1.1599999999999999</v>
      </c>
      <c r="AB57" s="56">
        <f>Z57*AA57</f>
        <v>3.4799999999999995</v>
      </c>
      <c r="AC57" s="56"/>
    </row>
    <row r="58" spans="2:29" x14ac:dyDescent="0.25">
      <c r="B58" s="6"/>
      <c r="C58" s="89" t="s">
        <v>68</v>
      </c>
      <c r="D58" s="6"/>
      <c r="E58" s="67"/>
      <c r="F58" s="26"/>
      <c r="G58" s="71">
        <f>SUM(G57)</f>
        <v>3.3104999999999998</v>
      </c>
      <c r="H58" s="71">
        <f>G58*0.1429</f>
        <v>0.47307044999999998</v>
      </c>
      <c r="I58" s="6"/>
      <c r="J58" s="6"/>
      <c r="K58" s="6"/>
      <c r="L58" s="8"/>
      <c r="M58" s="6"/>
      <c r="N58" s="73"/>
      <c r="O58" s="73"/>
      <c r="P58" s="6"/>
      <c r="Q58" s="6"/>
      <c r="R58" s="6"/>
      <c r="S58" s="8"/>
      <c r="T58" s="6"/>
      <c r="U58" s="56"/>
      <c r="V58" s="56"/>
      <c r="W58" s="6"/>
      <c r="X58" s="6"/>
      <c r="Y58" s="6"/>
      <c r="Z58" s="8"/>
      <c r="AA58" s="6"/>
      <c r="AB58" s="71">
        <f>SUM(AB57)</f>
        <v>3.4799999999999995</v>
      </c>
      <c r="AC58" s="71">
        <f>AB58*0.1667</f>
        <v>0.58011599999999985</v>
      </c>
    </row>
    <row r="59" spans="2:29" ht="29.25" customHeight="1" x14ac:dyDescent="0.25">
      <c r="B59" s="6"/>
      <c r="C59" s="6"/>
      <c r="D59" s="108" t="s">
        <v>97</v>
      </c>
      <c r="E59" s="131"/>
      <c r="F59" s="131"/>
      <c r="G59" s="132"/>
      <c r="H59" s="133"/>
      <c r="I59" s="6"/>
      <c r="J59" s="6"/>
      <c r="K59" s="108" t="s">
        <v>97</v>
      </c>
      <c r="L59" s="131"/>
      <c r="M59" s="131"/>
      <c r="N59" s="132"/>
      <c r="O59" s="133"/>
      <c r="P59" s="6"/>
      <c r="Q59" s="6"/>
      <c r="R59" s="108" t="s">
        <v>97</v>
      </c>
      <c r="S59" s="131"/>
      <c r="T59" s="131"/>
      <c r="U59" s="132"/>
      <c r="V59" s="133"/>
      <c r="W59" s="6"/>
      <c r="X59" s="6"/>
      <c r="Y59" s="108" t="s">
        <v>97</v>
      </c>
      <c r="Z59" s="131"/>
      <c r="AA59" s="131"/>
      <c r="AB59" s="132"/>
      <c r="AC59" s="133"/>
    </row>
    <row r="60" spans="2:29" x14ac:dyDescent="0.25">
      <c r="B60" s="6"/>
      <c r="C60" s="6"/>
      <c r="D60" s="9" t="s">
        <v>54</v>
      </c>
      <c r="E60" s="8">
        <v>1</v>
      </c>
      <c r="F60" s="56">
        <f>0.1+0.1035</f>
        <v>0.20350000000000001</v>
      </c>
      <c r="G60" s="56">
        <f>E60*F60</f>
        <v>0.20350000000000001</v>
      </c>
      <c r="H60" s="56"/>
      <c r="I60" s="6"/>
      <c r="J60" s="6"/>
      <c r="K60" s="9" t="s">
        <v>54</v>
      </c>
      <c r="L60" s="8">
        <v>1</v>
      </c>
      <c r="M60" s="56">
        <f>0.1+0.077</f>
        <v>0.17699999999999999</v>
      </c>
      <c r="N60" s="56">
        <f>L60*M60</f>
        <v>0.17699999999999999</v>
      </c>
      <c r="O60" s="56"/>
      <c r="P60" s="6"/>
      <c r="Q60" s="6"/>
      <c r="R60" s="9" t="s">
        <v>54</v>
      </c>
      <c r="S60" s="8">
        <v>1</v>
      </c>
      <c r="T60" s="65">
        <f>0.1+0.077</f>
        <v>0.17699999999999999</v>
      </c>
      <c r="U60" s="56">
        <f>S60*T60</f>
        <v>0.17699999999999999</v>
      </c>
      <c r="V60" s="56"/>
      <c r="W60" s="6"/>
      <c r="X60" s="6"/>
      <c r="Y60" s="9" t="s">
        <v>54</v>
      </c>
      <c r="Z60" s="8">
        <v>1</v>
      </c>
      <c r="AA60" s="56">
        <f>0.1+0.16</f>
        <v>0.26</v>
      </c>
      <c r="AB60" s="56">
        <f>Z60*AA60</f>
        <v>0.26</v>
      </c>
      <c r="AC60" s="56"/>
    </row>
    <row r="61" spans="2:29" x14ac:dyDescent="0.25">
      <c r="B61" s="6"/>
      <c r="C61" s="6"/>
      <c r="D61" s="9" t="s">
        <v>55</v>
      </c>
      <c r="E61" s="8">
        <v>1</v>
      </c>
      <c r="F61" s="56">
        <f t="shared" ref="F61:F69" si="26">0.1+0.1035</f>
        <v>0.20350000000000001</v>
      </c>
      <c r="G61" s="56">
        <f t="shared" ref="G61:G69" si="27">E61*F61</f>
        <v>0.20350000000000001</v>
      </c>
      <c r="H61" s="56"/>
      <c r="I61" s="6"/>
      <c r="J61" s="6"/>
      <c r="K61" s="9" t="s">
        <v>55</v>
      </c>
      <c r="L61" s="8">
        <v>1</v>
      </c>
      <c r="M61" s="56">
        <f t="shared" ref="M61:M69" si="28">0.1+0.077</f>
        <v>0.17699999999999999</v>
      </c>
      <c r="N61" s="56">
        <f t="shared" ref="N61:N69" si="29">L61*M61</f>
        <v>0.17699999999999999</v>
      </c>
      <c r="O61" s="56"/>
      <c r="P61" s="6"/>
      <c r="Q61" s="6"/>
      <c r="R61" s="9" t="s">
        <v>55</v>
      </c>
      <c r="S61" s="8">
        <v>1</v>
      </c>
      <c r="T61" s="65">
        <f t="shared" ref="T61:T68" si="30">0.1+0.077</f>
        <v>0.17699999999999999</v>
      </c>
      <c r="U61" s="56">
        <f t="shared" ref="U61:U69" si="31">S61*T61</f>
        <v>0.17699999999999999</v>
      </c>
      <c r="V61" s="56"/>
      <c r="W61" s="6"/>
      <c r="X61" s="6"/>
      <c r="Y61" s="9" t="s">
        <v>55</v>
      </c>
      <c r="Z61" s="8">
        <v>1</v>
      </c>
      <c r="AA61" s="56">
        <f t="shared" ref="AA61:AA69" si="32">0.1+0.16</f>
        <v>0.26</v>
      </c>
      <c r="AB61" s="56">
        <f t="shared" ref="AB61:AB69" si="33">Z61*AA61</f>
        <v>0.26</v>
      </c>
      <c r="AC61" s="56"/>
    </row>
    <row r="62" spans="2:29" x14ac:dyDescent="0.25">
      <c r="B62" s="6"/>
      <c r="C62" s="6"/>
      <c r="D62" s="9" t="s">
        <v>56</v>
      </c>
      <c r="E62" s="8">
        <v>1</v>
      </c>
      <c r="F62" s="56">
        <f t="shared" si="26"/>
        <v>0.20350000000000001</v>
      </c>
      <c r="G62" s="56">
        <f t="shared" si="27"/>
        <v>0.20350000000000001</v>
      </c>
      <c r="H62" s="56"/>
      <c r="I62" s="6"/>
      <c r="J62" s="6"/>
      <c r="K62" s="9" t="s">
        <v>56</v>
      </c>
      <c r="L62" s="8">
        <v>1</v>
      </c>
      <c r="M62" s="56">
        <f t="shared" si="28"/>
        <v>0.17699999999999999</v>
      </c>
      <c r="N62" s="56">
        <f t="shared" si="29"/>
        <v>0.17699999999999999</v>
      </c>
      <c r="O62" s="56"/>
      <c r="P62" s="6"/>
      <c r="Q62" s="6"/>
      <c r="R62" s="9" t="s">
        <v>56</v>
      </c>
      <c r="S62" s="8">
        <v>1</v>
      </c>
      <c r="T62" s="65">
        <f t="shared" si="30"/>
        <v>0.17699999999999999</v>
      </c>
      <c r="U62" s="56">
        <f t="shared" si="31"/>
        <v>0.17699999999999999</v>
      </c>
      <c r="V62" s="56"/>
      <c r="W62" s="6"/>
      <c r="X62" s="6"/>
      <c r="Y62" s="9" t="s">
        <v>56</v>
      </c>
      <c r="Z62" s="8">
        <v>1</v>
      </c>
      <c r="AA62" s="56">
        <f t="shared" si="32"/>
        <v>0.26</v>
      </c>
      <c r="AB62" s="56">
        <f t="shared" si="33"/>
        <v>0.26</v>
      </c>
      <c r="AC62" s="56"/>
    </row>
    <row r="63" spans="2:29" x14ac:dyDescent="0.25">
      <c r="B63" s="6"/>
      <c r="C63" s="6"/>
      <c r="D63" s="9" t="s">
        <v>57</v>
      </c>
      <c r="E63" s="8">
        <v>1</v>
      </c>
      <c r="F63" s="56">
        <f t="shared" si="26"/>
        <v>0.20350000000000001</v>
      </c>
      <c r="G63" s="56">
        <f t="shared" si="27"/>
        <v>0.20350000000000001</v>
      </c>
      <c r="H63" s="56"/>
      <c r="I63" s="6"/>
      <c r="J63" s="6"/>
      <c r="K63" s="9" t="s">
        <v>57</v>
      </c>
      <c r="L63" s="8">
        <v>0</v>
      </c>
      <c r="M63" s="56">
        <f t="shared" si="28"/>
        <v>0.17699999999999999</v>
      </c>
      <c r="N63" s="56">
        <f t="shared" si="29"/>
        <v>0</v>
      </c>
      <c r="O63" s="76"/>
      <c r="P63" s="6"/>
      <c r="Q63" s="6"/>
      <c r="R63" s="9" t="s">
        <v>57</v>
      </c>
      <c r="S63" s="8">
        <v>1</v>
      </c>
      <c r="T63" s="65">
        <f t="shared" si="30"/>
        <v>0.17699999999999999</v>
      </c>
      <c r="U63" s="56">
        <f t="shared" si="31"/>
        <v>0.17699999999999999</v>
      </c>
      <c r="V63" s="56"/>
      <c r="W63" s="6"/>
      <c r="X63" s="6"/>
      <c r="Y63" s="9" t="s">
        <v>57</v>
      </c>
      <c r="Z63" s="8">
        <v>1</v>
      </c>
      <c r="AA63" s="56">
        <f t="shared" si="32"/>
        <v>0.26</v>
      </c>
      <c r="AB63" s="56">
        <f t="shared" si="33"/>
        <v>0.26</v>
      </c>
      <c r="AC63" s="56"/>
    </row>
    <row r="64" spans="2:29" x14ac:dyDescent="0.25">
      <c r="B64" s="6"/>
      <c r="C64" s="6"/>
      <c r="D64" s="9" t="s">
        <v>58</v>
      </c>
      <c r="E64" s="8">
        <v>3</v>
      </c>
      <c r="F64" s="56">
        <f t="shared" si="26"/>
        <v>0.20350000000000001</v>
      </c>
      <c r="G64" s="56">
        <f t="shared" si="27"/>
        <v>0.61050000000000004</v>
      </c>
      <c r="H64" s="56"/>
      <c r="I64" s="6"/>
      <c r="J64" s="6"/>
      <c r="K64" s="9" t="s">
        <v>58</v>
      </c>
      <c r="L64" s="8">
        <v>3</v>
      </c>
      <c r="M64" s="56">
        <f t="shared" si="28"/>
        <v>0.17699999999999999</v>
      </c>
      <c r="N64" s="56">
        <f t="shared" si="29"/>
        <v>0.53099999999999992</v>
      </c>
      <c r="O64" s="56"/>
      <c r="P64" s="6"/>
      <c r="Q64" s="6"/>
      <c r="R64" s="75" t="s">
        <v>58</v>
      </c>
      <c r="S64" s="29">
        <v>3</v>
      </c>
      <c r="T64" s="65">
        <f t="shared" si="30"/>
        <v>0.17699999999999999</v>
      </c>
      <c r="U64" s="56">
        <f t="shared" si="31"/>
        <v>0.53099999999999992</v>
      </c>
      <c r="V64" s="56"/>
      <c r="W64" s="6"/>
      <c r="X64" s="6"/>
      <c r="Y64" s="9" t="s">
        <v>58</v>
      </c>
      <c r="Z64" s="8">
        <v>3</v>
      </c>
      <c r="AA64" s="56">
        <f t="shared" si="32"/>
        <v>0.26</v>
      </c>
      <c r="AB64" s="56">
        <f t="shared" si="33"/>
        <v>0.78</v>
      </c>
      <c r="AC64" s="56"/>
    </row>
    <row r="65" spans="2:29" x14ac:dyDescent="0.25">
      <c r="B65" s="6"/>
      <c r="C65" s="6"/>
      <c r="D65" s="9" t="s">
        <v>59</v>
      </c>
      <c r="E65" s="8">
        <v>3</v>
      </c>
      <c r="F65" s="56">
        <f t="shared" si="26"/>
        <v>0.20350000000000001</v>
      </c>
      <c r="G65" s="56">
        <f t="shared" si="27"/>
        <v>0.61050000000000004</v>
      </c>
      <c r="H65" s="56"/>
      <c r="I65" s="6"/>
      <c r="J65" s="6"/>
      <c r="K65" s="9" t="s">
        <v>59</v>
      </c>
      <c r="L65" s="8">
        <v>3</v>
      </c>
      <c r="M65" s="56">
        <f t="shared" si="28"/>
        <v>0.17699999999999999</v>
      </c>
      <c r="N65" s="56">
        <f t="shared" si="29"/>
        <v>0.53099999999999992</v>
      </c>
      <c r="O65" s="56"/>
      <c r="P65" s="6"/>
      <c r="Q65" s="6"/>
      <c r="R65" s="9" t="s">
        <v>59</v>
      </c>
      <c r="S65" s="8">
        <v>3</v>
      </c>
      <c r="T65" s="65">
        <f t="shared" si="30"/>
        <v>0.17699999999999999</v>
      </c>
      <c r="U65" s="56">
        <f t="shared" si="31"/>
        <v>0.53099999999999992</v>
      </c>
      <c r="V65" s="56"/>
      <c r="W65" s="6"/>
      <c r="X65" s="6"/>
      <c r="Y65" s="9" t="s">
        <v>59</v>
      </c>
      <c r="Z65" s="8">
        <v>3</v>
      </c>
      <c r="AA65" s="56">
        <f t="shared" si="32"/>
        <v>0.26</v>
      </c>
      <c r="AB65" s="56">
        <f t="shared" si="33"/>
        <v>0.78</v>
      </c>
      <c r="AC65" s="56"/>
    </row>
    <row r="66" spans="2:29" x14ac:dyDescent="0.25">
      <c r="B66" s="6"/>
      <c r="C66" s="6"/>
      <c r="D66" s="9" t="s">
        <v>60</v>
      </c>
      <c r="E66" s="8">
        <v>1</v>
      </c>
      <c r="F66" s="56">
        <f t="shared" si="26"/>
        <v>0.20350000000000001</v>
      </c>
      <c r="G66" s="56">
        <f t="shared" si="27"/>
        <v>0.20350000000000001</v>
      </c>
      <c r="H66" s="56"/>
      <c r="I66" s="6"/>
      <c r="J66" s="6"/>
      <c r="K66" s="9" t="s">
        <v>60</v>
      </c>
      <c r="L66" s="8">
        <v>1</v>
      </c>
      <c r="M66" s="56">
        <f t="shared" si="28"/>
        <v>0.17699999999999999</v>
      </c>
      <c r="N66" s="56">
        <f t="shared" si="29"/>
        <v>0.17699999999999999</v>
      </c>
      <c r="O66" s="56"/>
      <c r="P66" s="6"/>
      <c r="Q66" s="6"/>
      <c r="R66" s="9" t="s">
        <v>60</v>
      </c>
      <c r="S66" s="8">
        <v>1</v>
      </c>
      <c r="T66" s="65">
        <f t="shared" si="30"/>
        <v>0.17699999999999999</v>
      </c>
      <c r="U66" s="56">
        <f t="shared" si="31"/>
        <v>0.17699999999999999</v>
      </c>
      <c r="V66" s="56"/>
      <c r="W66" s="6"/>
      <c r="X66" s="6"/>
      <c r="Y66" s="9" t="s">
        <v>60</v>
      </c>
      <c r="Z66" s="8">
        <v>1</v>
      </c>
      <c r="AA66" s="56">
        <f t="shared" si="32"/>
        <v>0.26</v>
      </c>
      <c r="AB66" s="56">
        <f t="shared" si="33"/>
        <v>0.26</v>
      </c>
      <c r="AC66" s="56"/>
    </row>
    <row r="67" spans="2:29" x14ac:dyDescent="0.25">
      <c r="B67" s="6"/>
      <c r="C67" s="6"/>
      <c r="D67" s="9" t="s">
        <v>61</v>
      </c>
      <c r="E67" s="8">
        <v>2</v>
      </c>
      <c r="F67" s="56">
        <f t="shared" si="26"/>
        <v>0.20350000000000001</v>
      </c>
      <c r="G67" s="56">
        <f t="shared" si="27"/>
        <v>0.40700000000000003</v>
      </c>
      <c r="H67" s="56"/>
      <c r="I67" s="6"/>
      <c r="J67" s="6"/>
      <c r="K67" s="9" t="s">
        <v>61</v>
      </c>
      <c r="L67" s="8">
        <v>2</v>
      </c>
      <c r="M67" s="56">
        <f t="shared" si="28"/>
        <v>0.17699999999999999</v>
      </c>
      <c r="N67" s="56">
        <f t="shared" si="29"/>
        <v>0.35399999999999998</v>
      </c>
      <c r="O67" s="56"/>
      <c r="P67" s="6"/>
      <c r="Q67" s="6"/>
      <c r="R67" s="75" t="s">
        <v>61</v>
      </c>
      <c r="S67" s="29">
        <v>0</v>
      </c>
      <c r="T67" s="65">
        <f t="shared" si="30"/>
        <v>0.17699999999999999</v>
      </c>
      <c r="U67" s="56">
        <f t="shared" si="31"/>
        <v>0</v>
      </c>
      <c r="V67" s="56"/>
      <c r="W67" s="6"/>
      <c r="X67" s="6"/>
      <c r="Y67" s="9" t="s">
        <v>61</v>
      </c>
      <c r="Z67" s="8">
        <v>2</v>
      </c>
      <c r="AA67" s="56">
        <f t="shared" si="32"/>
        <v>0.26</v>
      </c>
      <c r="AB67" s="56">
        <f t="shared" si="33"/>
        <v>0.52</v>
      </c>
      <c r="AC67" s="56"/>
    </row>
    <row r="68" spans="2:29" x14ac:dyDescent="0.25">
      <c r="B68" s="6"/>
      <c r="C68" s="6"/>
      <c r="D68" s="9" t="s">
        <v>62</v>
      </c>
      <c r="E68" s="8">
        <v>1</v>
      </c>
      <c r="F68" s="56">
        <f t="shared" si="26"/>
        <v>0.20350000000000001</v>
      </c>
      <c r="G68" s="56">
        <f t="shared" si="27"/>
        <v>0.20350000000000001</v>
      </c>
      <c r="H68" s="56"/>
      <c r="I68" s="6"/>
      <c r="J68" s="6"/>
      <c r="K68" s="9" t="s">
        <v>62</v>
      </c>
      <c r="L68" s="8">
        <v>0</v>
      </c>
      <c r="M68" s="56">
        <f t="shared" si="28"/>
        <v>0.17699999999999999</v>
      </c>
      <c r="N68" s="56">
        <f t="shared" si="29"/>
        <v>0</v>
      </c>
      <c r="O68" s="76"/>
      <c r="P68" s="6"/>
      <c r="Q68" s="6"/>
      <c r="R68" s="9" t="s">
        <v>62</v>
      </c>
      <c r="S68" s="8">
        <v>0</v>
      </c>
      <c r="T68" s="65">
        <f t="shared" si="30"/>
        <v>0.17699999999999999</v>
      </c>
      <c r="U68" s="56">
        <f t="shared" si="31"/>
        <v>0</v>
      </c>
      <c r="V68" s="56"/>
      <c r="W68" s="6"/>
      <c r="X68" s="6"/>
      <c r="Y68" s="9" t="s">
        <v>62</v>
      </c>
      <c r="Z68" s="8">
        <v>0</v>
      </c>
      <c r="AA68" s="56">
        <f t="shared" si="32"/>
        <v>0.26</v>
      </c>
      <c r="AB68" s="56">
        <f t="shared" si="33"/>
        <v>0</v>
      </c>
      <c r="AC68" s="76"/>
    </row>
    <row r="69" spans="2:29" x14ac:dyDescent="0.25">
      <c r="B69" s="6"/>
      <c r="C69" s="6"/>
      <c r="D69" s="79" t="s">
        <v>63</v>
      </c>
      <c r="E69" s="8">
        <v>0</v>
      </c>
      <c r="F69" s="56">
        <f t="shared" si="26"/>
        <v>0.20350000000000001</v>
      </c>
      <c r="G69" s="56">
        <f t="shared" si="27"/>
        <v>0</v>
      </c>
      <c r="H69" s="76"/>
      <c r="I69" s="6"/>
      <c r="J69" s="6"/>
      <c r="K69" s="79" t="s">
        <v>63</v>
      </c>
      <c r="L69" s="8">
        <v>0</v>
      </c>
      <c r="M69" s="56">
        <f t="shared" si="28"/>
        <v>0.17699999999999999</v>
      </c>
      <c r="N69" s="56">
        <f t="shared" si="29"/>
        <v>0</v>
      </c>
      <c r="O69" s="76"/>
      <c r="P69" s="6"/>
      <c r="Q69" s="6"/>
      <c r="R69" s="79" t="s">
        <v>63</v>
      </c>
      <c r="S69" s="8">
        <v>0</v>
      </c>
      <c r="T69" s="65">
        <f>0.1+0.077</f>
        <v>0.17699999999999999</v>
      </c>
      <c r="U69" s="56">
        <f t="shared" si="31"/>
        <v>0</v>
      </c>
      <c r="V69" s="56"/>
      <c r="W69" s="6"/>
      <c r="X69" s="6"/>
      <c r="Y69" s="79" t="s">
        <v>63</v>
      </c>
      <c r="Z69" s="8">
        <v>0</v>
      </c>
      <c r="AA69" s="56">
        <f t="shared" si="32"/>
        <v>0.26</v>
      </c>
      <c r="AB69" s="56">
        <f t="shared" si="33"/>
        <v>0</v>
      </c>
      <c r="AC69" s="76"/>
    </row>
    <row r="70" spans="2:29" x14ac:dyDescent="0.25">
      <c r="B70" s="6"/>
      <c r="C70" s="89" t="s">
        <v>68</v>
      </c>
      <c r="D70" s="6"/>
      <c r="E70" s="67"/>
      <c r="F70" s="70"/>
      <c r="G70" s="71">
        <f>SUM(G60:G69)</f>
        <v>2.8490000000000002</v>
      </c>
      <c r="H70" s="71">
        <f>G70*0.1429</f>
        <v>0.40712210000000004</v>
      </c>
      <c r="I70" s="6"/>
      <c r="J70" s="6"/>
      <c r="K70" s="6"/>
      <c r="L70" s="67"/>
      <c r="M70" s="70"/>
      <c r="N70" s="71">
        <f>SUM(N60:N69)</f>
        <v>2.1239999999999997</v>
      </c>
      <c r="O70" s="71">
        <f>N70*0.1429</f>
        <v>0.30351959999999994</v>
      </c>
      <c r="P70" s="6"/>
      <c r="Q70" s="6"/>
      <c r="R70" s="6"/>
      <c r="S70" s="67"/>
      <c r="T70" s="70"/>
      <c r="U70" s="71">
        <f>SUM(U60:U69)</f>
        <v>1.9469999999999998</v>
      </c>
      <c r="V70" s="71">
        <f>U70*0.1429</f>
        <v>0.27822629999999998</v>
      </c>
      <c r="W70" s="6"/>
      <c r="X70" s="6"/>
      <c r="Y70" s="6"/>
      <c r="Z70" s="67"/>
      <c r="AA70" s="70"/>
      <c r="AB70" s="71">
        <f>SUM(AB60:AB69)</f>
        <v>3.3800000000000003</v>
      </c>
      <c r="AC70" s="71">
        <f>AB70*0.1667</f>
        <v>0.563446</v>
      </c>
    </row>
    <row r="71" spans="2:29" ht="27" customHeight="1" x14ac:dyDescent="0.25">
      <c r="B71" s="6"/>
      <c r="C71" s="6"/>
      <c r="D71" s="108" t="s">
        <v>98</v>
      </c>
      <c r="E71" s="131"/>
      <c r="F71" s="131"/>
      <c r="G71" s="132"/>
      <c r="H71" s="133"/>
      <c r="I71" s="6"/>
      <c r="J71" s="6"/>
      <c r="K71" s="108" t="s">
        <v>98</v>
      </c>
      <c r="L71" s="131"/>
      <c r="M71" s="131"/>
      <c r="N71" s="132"/>
      <c r="O71" s="133"/>
      <c r="P71" s="6"/>
      <c r="Q71" s="6"/>
      <c r="R71" s="108" t="s">
        <v>98</v>
      </c>
      <c r="S71" s="131"/>
      <c r="T71" s="131"/>
      <c r="U71" s="132"/>
      <c r="V71" s="133"/>
      <c r="W71" s="6"/>
      <c r="X71" s="6"/>
      <c r="Y71" s="108" t="s">
        <v>98</v>
      </c>
      <c r="Z71" s="131"/>
      <c r="AA71" s="131"/>
      <c r="AB71" s="132"/>
      <c r="AC71" s="133"/>
    </row>
    <row r="72" spans="2:29" x14ac:dyDescent="0.25">
      <c r="B72" s="6"/>
      <c r="C72" s="6"/>
      <c r="D72" s="9" t="s">
        <v>65</v>
      </c>
      <c r="E72" s="8">
        <v>3</v>
      </c>
      <c r="F72" s="8">
        <f>0.4+0.1035</f>
        <v>0.50350000000000006</v>
      </c>
      <c r="G72" s="56">
        <f>E72*F72</f>
        <v>1.5105000000000002</v>
      </c>
      <c r="H72" s="56"/>
      <c r="I72" s="6"/>
      <c r="J72" s="6"/>
      <c r="K72" s="9" t="s">
        <v>65</v>
      </c>
      <c r="L72" s="8">
        <v>3</v>
      </c>
      <c r="M72" s="56">
        <f>0.4+0.077</f>
        <v>0.47700000000000004</v>
      </c>
      <c r="N72" s="56">
        <f>L72*M72</f>
        <v>1.431</v>
      </c>
      <c r="O72" s="56"/>
      <c r="P72" s="6"/>
      <c r="Q72" s="6"/>
      <c r="R72" s="9" t="s">
        <v>65</v>
      </c>
      <c r="S72" s="8">
        <v>0</v>
      </c>
      <c r="T72" s="56">
        <f>0.4+0.077</f>
        <v>0.47700000000000004</v>
      </c>
      <c r="U72" s="56">
        <f>S72*T72</f>
        <v>0</v>
      </c>
      <c r="V72" s="56"/>
      <c r="W72" s="6"/>
      <c r="X72" s="6"/>
      <c r="Y72" s="9" t="s">
        <v>65</v>
      </c>
      <c r="Z72" s="8">
        <v>0</v>
      </c>
      <c r="AA72" s="56">
        <f>0.4+0.16</f>
        <v>0.56000000000000005</v>
      </c>
      <c r="AB72" s="56">
        <f>Z72*AA72</f>
        <v>0</v>
      </c>
      <c r="AC72" s="56"/>
    </row>
    <row r="73" spans="2:29" x14ac:dyDescent="0.25">
      <c r="B73" s="6"/>
      <c r="C73" s="6"/>
      <c r="D73" s="9" t="s">
        <v>66</v>
      </c>
      <c r="E73" s="8">
        <v>1</v>
      </c>
      <c r="F73" s="8">
        <f t="shared" ref="F73:F74" si="34">0.4+0.1035</f>
        <v>0.50350000000000006</v>
      </c>
      <c r="G73" s="56">
        <f t="shared" ref="G73:G74" si="35">E73*F73</f>
        <v>0.50350000000000006</v>
      </c>
      <c r="H73" s="56"/>
      <c r="I73" s="6"/>
      <c r="J73" s="6"/>
      <c r="K73" s="9" t="s">
        <v>66</v>
      </c>
      <c r="L73" s="8">
        <v>1</v>
      </c>
      <c r="M73" s="56">
        <f t="shared" ref="M73:M74" si="36">0.4+0.077</f>
        <v>0.47700000000000004</v>
      </c>
      <c r="N73" s="56">
        <f t="shared" ref="N73:N74" si="37">L73*M73</f>
        <v>0.47700000000000004</v>
      </c>
      <c r="O73" s="56"/>
      <c r="P73" s="6"/>
      <c r="Q73" s="6"/>
      <c r="R73" s="9" t="s">
        <v>66</v>
      </c>
      <c r="S73" s="8">
        <v>1</v>
      </c>
      <c r="T73" s="56">
        <f t="shared" ref="T73:T74" si="38">0.4+0.077</f>
        <v>0.47700000000000004</v>
      </c>
      <c r="U73" s="56">
        <f t="shared" ref="U73:U74" si="39">S73*T73</f>
        <v>0.47700000000000004</v>
      </c>
      <c r="V73" s="56"/>
      <c r="W73" s="6"/>
      <c r="X73" s="6"/>
      <c r="Y73" s="9" t="s">
        <v>66</v>
      </c>
      <c r="Z73" s="8">
        <v>1</v>
      </c>
      <c r="AA73" s="56">
        <f t="shared" ref="AA73:AA74" si="40">0.4+0.16</f>
        <v>0.56000000000000005</v>
      </c>
      <c r="AB73" s="56">
        <f t="shared" ref="AB73:AB74" si="41">Z73*AA73</f>
        <v>0.56000000000000005</v>
      </c>
      <c r="AC73" s="56"/>
    </row>
    <row r="74" spans="2:29" x14ac:dyDescent="0.25">
      <c r="B74" s="6"/>
      <c r="C74" s="6"/>
      <c r="D74" s="9" t="s">
        <v>67</v>
      </c>
      <c r="E74" s="8">
        <v>1</v>
      </c>
      <c r="F74" s="8">
        <f t="shared" si="34"/>
        <v>0.50350000000000006</v>
      </c>
      <c r="G74" s="56">
        <f t="shared" si="35"/>
        <v>0.50350000000000006</v>
      </c>
      <c r="H74" s="56"/>
      <c r="I74" s="6"/>
      <c r="J74" s="6"/>
      <c r="K74" s="9" t="s">
        <v>67</v>
      </c>
      <c r="L74" s="8">
        <v>1</v>
      </c>
      <c r="M74" s="56">
        <f t="shared" si="36"/>
        <v>0.47700000000000004</v>
      </c>
      <c r="N74" s="56">
        <f t="shared" si="37"/>
        <v>0.47700000000000004</v>
      </c>
      <c r="O74" s="56"/>
      <c r="P74" s="6"/>
      <c r="Q74" s="6"/>
      <c r="R74" s="9" t="s">
        <v>67</v>
      </c>
      <c r="S74" s="8">
        <v>1</v>
      </c>
      <c r="T74" s="56">
        <f t="shared" si="38"/>
        <v>0.47700000000000004</v>
      </c>
      <c r="U74" s="56">
        <f t="shared" si="39"/>
        <v>0.47700000000000004</v>
      </c>
      <c r="V74" s="56"/>
      <c r="W74" s="6"/>
      <c r="X74" s="6"/>
      <c r="Y74" s="9" t="s">
        <v>67</v>
      </c>
      <c r="Z74" s="8">
        <v>1</v>
      </c>
      <c r="AA74" s="56">
        <f t="shared" si="40"/>
        <v>0.56000000000000005</v>
      </c>
      <c r="AB74" s="56">
        <f t="shared" si="41"/>
        <v>0.56000000000000005</v>
      </c>
      <c r="AC74" s="56"/>
    </row>
    <row r="75" spans="2:29" x14ac:dyDescent="0.25">
      <c r="B75" s="6"/>
      <c r="C75" s="89" t="s">
        <v>68</v>
      </c>
      <c r="D75" s="6"/>
      <c r="E75" s="67"/>
      <c r="F75" s="67"/>
      <c r="G75" s="71">
        <f>SUM(G72:G74)</f>
        <v>2.5175000000000001</v>
      </c>
      <c r="H75" s="71">
        <f>G75*0.1929</f>
        <v>0.48562574999999997</v>
      </c>
      <c r="I75" s="6"/>
      <c r="J75" s="6"/>
      <c r="K75" s="6"/>
      <c r="L75" s="67"/>
      <c r="M75" s="70"/>
      <c r="N75" s="71">
        <f>SUM(N72:N74)</f>
        <v>2.3850000000000002</v>
      </c>
      <c r="O75" s="71">
        <f>N75*0.1929</f>
        <v>0.46006649999999999</v>
      </c>
      <c r="P75" s="6"/>
      <c r="Q75" s="6"/>
      <c r="R75" s="6"/>
      <c r="S75" s="67"/>
      <c r="T75" s="70"/>
      <c r="U75" s="71">
        <f>SUM(U72:U74)</f>
        <v>0.95400000000000007</v>
      </c>
      <c r="V75" s="71">
        <f>U75*0.1929</f>
        <v>0.18402660000000001</v>
      </c>
      <c r="W75" s="6"/>
      <c r="X75" s="6"/>
      <c r="Y75" s="6"/>
      <c r="Z75" s="67"/>
      <c r="AA75" s="70"/>
      <c r="AB75" s="71">
        <f>SUM(AB72:AB74)</f>
        <v>1.1200000000000001</v>
      </c>
      <c r="AC75" s="71">
        <f>AB75*0.2167</f>
        <v>0.24270400000000003</v>
      </c>
    </row>
    <row r="76" spans="2:29" x14ac:dyDescent="0.25">
      <c r="B76" s="26"/>
      <c r="C76" s="90" t="s">
        <v>6</v>
      </c>
      <c r="D76" s="26"/>
      <c r="E76" s="80"/>
      <c r="F76" s="26"/>
      <c r="G76" s="71"/>
      <c r="H76" s="71">
        <f>H12+H32+H48+H55+H58+H70+H75</f>
        <v>2.3145362999999999</v>
      </c>
      <c r="I76" s="26"/>
      <c r="J76" s="26"/>
      <c r="K76" s="26"/>
      <c r="L76" s="80"/>
      <c r="M76" s="26"/>
      <c r="N76" s="71"/>
      <c r="O76" s="71">
        <f>O12+O18+O45+O48+O55+O70+O75</f>
        <v>2.0648900000000001</v>
      </c>
      <c r="P76" s="26"/>
      <c r="Q76" s="26"/>
      <c r="R76" s="26"/>
      <c r="S76" s="80"/>
      <c r="T76" s="26"/>
      <c r="U76" s="71"/>
      <c r="V76" s="71">
        <f>V12+V18+V45+V48+V55+V70+V75</f>
        <v>1.3385721999999998</v>
      </c>
      <c r="W76" s="26"/>
      <c r="X76" s="26"/>
      <c r="Y76" s="26"/>
      <c r="Z76" s="80"/>
      <c r="AA76" s="26"/>
      <c r="AB76" s="71"/>
      <c r="AC76" s="71">
        <f>AC12+AC48+AC55+AC58+AC70+AC75</f>
        <v>2.1077579999999996</v>
      </c>
    </row>
    <row r="78" spans="2:29" ht="28.5" customHeight="1" x14ac:dyDescent="0.25">
      <c r="C78" s="120"/>
      <c r="D78" s="121"/>
      <c r="E78" s="121"/>
      <c r="F78" s="121"/>
      <c r="L78" s="112"/>
      <c r="M78" s="112"/>
      <c r="Q78" s="120"/>
      <c r="R78" s="121"/>
      <c r="S78" s="121"/>
      <c r="T78" s="121"/>
      <c r="Z78" s="112" t="s">
        <v>102</v>
      </c>
      <c r="AA78" s="112"/>
    </row>
    <row r="80" spans="2:29" x14ac:dyDescent="0.25">
      <c r="C80" s="98"/>
      <c r="Q80" s="98"/>
    </row>
    <row r="81" spans="3:17" x14ac:dyDescent="0.25">
      <c r="C81" s="98"/>
      <c r="Q81" s="98"/>
    </row>
  </sheetData>
  <mergeCells count="60">
    <mergeCell ref="Z78:AA78"/>
    <mergeCell ref="S1:X1"/>
    <mergeCell ref="S2:X2"/>
    <mergeCell ref="L78:M78"/>
    <mergeCell ref="E1:J1"/>
    <mergeCell ref="E2:J2"/>
    <mergeCell ref="Y59:AC59"/>
    <mergeCell ref="D71:H71"/>
    <mergeCell ref="K71:O71"/>
    <mergeCell ref="R71:V71"/>
    <mergeCell ref="Y71:AC71"/>
    <mergeCell ref="Y49:AC49"/>
    <mergeCell ref="D56:H56"/>
    <mergeCell ref="K56:O56"/>
    <mergeCell ref="Y27:AC27"/>
    <mergeCell ref="D19:H19"/>
    <mergeCell ref="K19:O19"/>
    <mergeCell ref="R19:V19"/>
    <mergeCell ref="R56:V56"/>
    <mergeCell ref="Y56:AC56"/>
    <mergeCell ref="Y33:AC33"/>
    <mergeCell ref="D46:H46"/>
    <mergeCell ref="K46:O46"/>
    <mergeCell ref="R46:V46"/>
    <mergeCell ref="Y46:AC46"/>
    <mergeCell ref="D33:H33"/>
    <mergeCell ref="K33:O33"/>
    <mergeCell ref="R33:V33"/>
    <mergeCell ref="R59:V59"/>
    <mergeCell ref="D49:H49"/>
    <mergeCell ref="K49:O49"/>
    <mergeCell ref="R49:V49"/>
    <mergeCell ref="Y6:AC6"/>
    <mergeCell ref="K6:O6"/>
    <mergeCell ref="D13:H13"/>
    <mergeCell ref="K13:O13"/>
    <mergeCell ref="R13:V13"/>
    <mergeCell ref="Y13:AC13"/>
    <mergeCell ref="D6:H6"/>
    <mergeCell ref="R6:V6"/>
    <mergeCell ref="Y19:AC19"/>
    <mergeCell ref="D27:H27"/>
    <mergeCell ref="K27:O27"/>
    <mergeCell ref="R27:V27"/>
    <mergeCell ref="Y4:AC4"/>
    <mergeCell ref="X4:X5"/>
    <mergeCell ref="C78:F78"/>
    <mergeCell ref="Q78:T78"/>
    <mergeCell ref="B4:B5"/>
    <mergeCell ref="C4:C5"/>
    <mergeCell ref="W4:W5"/>
    <mergeCell ref="I4:I5"/>
    <mergeCell ref="J4:J5"/>
    <mergeCell ref="P4:P5"/>
    <mergeCell ref="Q4:Q5"/>
    <mergeCell ref="D4:H4"/>
    <mergeCell ref="K4:O4"/>
    <mergeCell ref="R4:V4"/>
    <mergeCell ref="D59:H59"/>
    <mergeCell ref="K59:O5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opLeftCell="A46" workbookViewId="0">
      <selection activeCell="O95" sqref="C78:O95"/>
    </sheetView>
  </sheetViews>
  <sheetFormatPr defaultRowHeight="15" x14ac:dyDescent="0.25"/>
  <cols>
    <col min="2" max="2" width="5" customWidth="1"/>
    <col min="3" max="3" width="27.85546875" customWidth="1"/>
    <col min="5" max="5" width="10.140625" customWidth="1"/>
    <col min="9" max="9" width="5.140625" customWidth="1"/>
    <col min="10" max="10" width="13.85546875" customWidth="1"/>
    <col min="12" max="12" width="10.42578125" customWidth="1"/>
    <col min="15" max="15" width="10.28515625" customWidth="1"/>
  </cols>
  <sheetData>
    <row r="1" spans="1:15" x14ac:dyDescent="0.25">
      <c r="E1" s="101" t="s">
        <v>87</v>
      </c>
      <c r="F1" s="113"/>
      <c r="G1" s="113"/>
      <c r="H1" s="113"/>
      <c r="I1" s="113"/>
      <c r="J1" s="113"/>
    </row>
    <row r="2" spans="1:15" ht="18.75" x14ac:dyDescent="0.3">
      <c r="D2" s="66"/>
      <c r="E2" s="101" t="s">
        <v>101</v>
      </c>
      <c r="F2" s="101"/>
      <c r="G2" s="101"/>
      <c r="H2" s="101"/>
      <c r="I2" s="101"/>
      <c r="J2" s="101"/>
      <c r="K2" s="66"/>
      <c r="L2" s="66"/>
      <c r="M2" s="66"/>
    </row>
    <row r="4" spans="1:15" ht="15" customHeight="1" x14ac:dyDescent="0.25">
      <c r="B4" s="99" t="s">
        <v>0</v>
      </c>
      <c r="C4" s="106" t="s">
        <v>1</v>
      </c>
      <c r="D4" s="102" t="s">
        <v>2</v>
      </c>
      <c r="E4" s="103"/>
      <c r="F4" s="144"/>
      <c r="G4" s="55"/>
      <c r="H4" s="55"/>
      <c r="I4" s="99" t="s">
        <v>0</v>
      </c>
      <c r="J4" s="106" t="s">
        <v>1</v>
      </c>
      <c r="K4" s="102" t="s">
        <v>2</v>
      </c>
      <c r="L4" s="103"/>
      <c r="M4" s="144"/>
      <c r="N4" s="1"/>
      <c r="O4" s="1"/>
    </row>
    <row r="5" spans="1:15" ht="57" x14ac:dyDescent="0.25">
      <c r="B5" s="100"/>
      <c r="C5" s="107"/>
      <c r="D5" s="44" t="s">
        <v>3</v>
      </c>
      <c r="E5" s="45" t="s">
        <v>5</v>
      </c>
      <c r="F5" s="21" t="s">
        <v>4</v>
      </c>
      <c r="G5" s="20" t="s">
        <v>85</v>
      </c>
      <c r="H5" s="20" t="s">
        <v>86</v>
      </c>
      <c r="I5" s="100"/>
      <c r="J5" s="107"/>
      <c r="K5" s="44" t="s">
        <v>3</v>
      </c>
      <c r="L5" s="45" t="s">
        <v>5</v>
      </c>
      <c r="M5" s="21" t="s">
        <v>4</v>
      </c>
      <c r="N5" s="20" t="s">
        <v>85</v>
      </c>
      <c r="O5" s="20" t="s">
        <v>86</v>
      </c>
    </row>
    <row r="6" spans="1:15" ht="76.5" customHeight="1" x14ac:dyDescent="0.25">
      <c r="B6" s="20">
        <v>1</v>
      </c>
      <c r="C6" s="43" t="s">
        <v>80</v>
      </c>
      <c r="D6" s="108" t="s">
        <v>89</v>
      </c>
      <c r="E6" s="109"/>
      <c r="F6" s="109"/>
      <c r="G6" s="110"/>
      <c r="H6" s="111"/>
      <c r="I6" s="48">
        <v>2</v>
      </c>
      <c r="J6" s="43" t="s">
        <v>83</v>
      </c>
      <c r="K6" s="108" t="s">
        <v>89</v>
      </c>
      <c r="L6" s="109"/>
      <c r="M6" s="109"/>
      <c r="N6" s="110"/>
      <c r="O6" s="111"/>
    </row>
    <row r="7" spans="1:15" x14ac:dyDescent="0.25">
      <c r="A7" t="s">
        <v>84</v>
      </c>
      <c r="B7" s="1"/>
      <c r="C7" s="9"/>
      <c r="D7" s="9" t="s">
        <v>9</v>
      </c>
      <c r="E7" s="2">
        <v>1</v>
      </c>
      <c r="F7" s="56">
        <f>0.2+0.35</f>
        <v>0.55000000000000004</v>
      </c>
      <c r="G7" s="56">
        <f>E7*F7</f>
        <v>0.55000000000000004</v>
      </c>
      <c r="H7" s="56"/>
      <c r="I7" s="20"/>
      <c r="J7" s="9"/>
      <c r="K7" s="9" t="s">
        <v>9</v>
      </c>
      <c r="L7" s="2">
        <v>1</v>
      </c>
      <c r="M7" s="65">
        <f>0.2+0.35</f>
        <v>0.55000000000000004</v>
      </c>
      <c r="N7" s="58">
        <f>L7*M7</f>
        <v>0.55000000000000004</v>
      </c>
      <c r="O7" s="58"/>
    </row>
    <row r="8" spans="1:15" x14ac:dyDescent="0.25">
      <c r="B8" s="1"/>
      <c r="C8" s="9"/>
      <c r="D8" s="9" t="s">
        <v>10</v>
      </c>
      <c r="E8" s="2">
        <v>1</v>
      </c>
      <c r="F8" s="56">
        <f t="shared" ref="F8:F11" si="0">0.2+0.35</f>
        <v>0.55000000000000004</v>
      </c>
      <c r="G8" s="56">
        <f t="shared" ref="G8:G11" si="1">E8*F8</f>
        <v>0.55000000000000004</v>
      </c>
      <c r="H8" s="56"/>
      <c r="I8" s="1"/>
      <c r="J8" s="9"/>
      <c r="K8" s="9" t="s">
        <v>10</v>
      </c>
      <c r="L8" s="2">
        <v>1</v>
      </c>
      <c r="M8" s="65">
        <f t="shared" ref="M8:M11" si="2">0.2+0.35</f>
        <v>0.55000000000000004</v>
      </c>
      <c r="N8" s="58">
        <f t="shared" ref="N8:N11" si="3">L8*M8</f>
        <v>0.55000000000000004</v>
      </c>
      <c r="O8" s="58"/>
    </row>
    <row r="9" spans="1:15" x14ac:dyDescent="0.25">
      <c r="B9" s="1"/>
      <c r="C9" s="9"/>
      <c r="D9" s="9" t="s">
        <v>11</v>
      </c>
      <c r="E9" s="37">
        <v>3</v>
      </c>
      <c r="F9" s="56">
        <f t="shared" si="0"/>
        <v>0.55000000000000004</v>
      </c>
      <c r="G9" s="56">
        <f t="shared" si="1"/>
        <v>1.6500000000000001</v>
      </c>
      <c r="H9" s="62"/>
      <c r="I9" s="1"/>
      <c r="J9" s="9"/>
      <c r="K9" s="9" t="s">
        <v>11</v>
      </c>
      <c r="L9" s="37">
        <v>1</v>
      </c>
      <c r="M9" s="65">
        <f t="shared" si="2"/>
        <v>0.55000000000000004</v>
      </c>
      <c r="N9" s="58">
        <f t="shared" si="3"/>
        <v>0.55000000000000004</v>
      </c>
      <c r="O9" s="58"/>
    </row>
    <row r="10" spans="1:15" x14ac:dyDescent="0.25">
      <c r="B10" s="1"/>
      <c r="C10" s="9"/>
      <c r="D10" s="9" t="s">
        <v>12</v>
      </c>
      <c r="E10" s="2">
        <v>2</v>
      </c>
      <c r="F10" s="56">
        <f t="shared" si="0"/>
        <v>0.55000000000000004</v>
      </c>
      <c r="G10" s="56">
        <f t="shared" si="1"/>
        <v>1.1000000000000001</v>
      </c>
      <c r="H10" s="56"/>
      <c r="I10" s="1"/>
      <c r="J10" s="9"/>
      <c r="K10" s="9" t="s">
        <v>12</v>
      </c>
      <c r="L10" s="2">
        <v>0</v>
      </c>
      <c r="M10" s="65">
        <f t="shared" si="2"/>
        <v>0.55000000000000004</v>
      </c>
      <c r="N10" s="58">
        <f t="shared" si="3"/>
        <v>0</v>
      </c>
      <c r="O10" s="58"/>
    </row>
    <row r="11" spans="1:15" x14ac:dyDescent="0.25">
      <c r="B11" s="1"/>
      <c r="C11" s="9"/>
      <c r="D11" s="9" t="s">
        <v>13</v>
      </c>
      <c r="E11" s="2">
        <v>1</v>
      </c>
      <c r="F11" s="56">
        <f t="shared" si="0"/>
        <v>0.55000000000000004</v>
      </c>
      <c r="G11" s="56">
        <f t="shared" si="1"/>
        <v>0.55000000000000004</v>
      </c>
      <c r="H11" s="56"/>
      <c r="I11" s="1"/>
      <c r="J11" s="9"/>
      <c r="K11" s="9" t="s">
        <v>13</v>
      </c>
      <c r="L11" s="2">
        <v>1</v>
      </c>
      <c r="M11" s="65">
        <f t="shared" si="2"/>
        <v>0.55000000000000004</v>
      </c>
      <c r="N11" s="58">
        <f t="shared" si="3"/>
        <v>0.55000000000000004</v>
      </c>
      <c r="O11" s="58"/>
    </row>
    <row r="12" spans="1:15" x14ac:dyDescent="0.25">
      <c r="B12" s="1"/>
      <c r="C12" s="5" t="s">
        <v>68</v>
      </c>
      <c r="D12" s="1"/>
      <c r="E12" s="3"/>
      <c r="F12" s="24"/>
      <c r="G12" s="54">
        <f>SUM(G7:G11)</f>
        <v>4.4000000000000004</v>
      </c>
      <c r="H12" s="54">
        <f>G12*0.35</f>
        <v>1.54</v>
      </c>
      <c r="I12" s="1"/>
      <c r="J12" s="1"/>
      <c r="K12" s="1"/>
      <c r="L12" s="3"/>
      <c r="M12" s="24"/>
      <c r="N12" s="54">
        <f>SUM(N7:N11)</f>
        <v>2.2000000000000002</v>
      </c>
      <c r="O12" s="54">
        <f>N12*0.35</f>
        <v>0.77</v>
      </c>
    </row>
    <row r="13" spans="1:15" ht="41.25" customHeight="1" x14ac:dyDescent="0.25">
      <c r="B13" s="1"/>
      <c r="D13" s="108" t="s">
        <v>90</v>
      </c>
      <c r="E13" s="109"/>
      <c r="F13" s="109"/>
      <c r="G13" s="110"/>
      <c r="H13" s="111"/>
      <c r="I13" s="1"/>
      <c r="J13" s="1"/>
      <c r="K13" s="108" t="s">
        <v>90</v>
      </c>
      <c r="L13" s="109"/>
      <c r="M13" s="109"/>
      <c r="N13" s="110"/>
      <c r="O13" s="111"/>
    </row>
    <row r="14" spans="1:15" x14ac:dyDescent="0.25">
      <c r="B14" s="1"/>
      <c r="C14" s="1"/>
      <c r="D14" s="9" t="s">
        <v>15</v>
      </c>
      <c r="E14" s="2"/>
      <c r="F14" s="8"/>
      <c r="G14" s="56"/>
      <c r="H14" s="56"/>
      <c r="I14" s="1"/>
      <c r="J14" s="1"/>
      <c r="K14" s="9" t="s">
        <v>15</v>
      </c>
      <c r="L14" s="2"/>
      <c r="M14" s="8"/>
      <c r="N14" s="58"/>
      <c r="O14" s="58"/>
    </row>
    <row r="15" spans="1:15" x14ac:dyDescent="0.25">
      <c r="B15" s="1"/>
      <c r="C15" s="1"/>
      <c r="D15" s="9" t="s">
        <v>16</v>
      </c>
      <c r="E15" s="2"/>
      <c r="F15" s="8"/>
      <c r="G15" s="56"/>
      <c r="H15" s="56"/>
      <c r="I15" s="1"/>
      <c r="J15" s="1"/>
      <c r="K15" s="9" t="s">
        <v>16</v>
      </c>
      <c r="L15" s="2"/>
      <c r="M15" s="8"/>
      <c r="N15" s="58"/>
      <c r="O15" s="58"/>
    </row>
    <row r="16" spans="1:15" x14ac:dyDescent="0.25">
      <c r="B16" s="1"/>
      <c r="C16" s="1"/>
      <c r="D16" s="9" t="s">
        <v>17</v>
      </c>
      <c r="E16" s="2"/>
      <c r="F16" s="8"/>
      <c r="G16" s="56"/>
      <c r="H16" s="56"/>
      <c r="I16" s="1"/>
      <c r="J16" s="1"/>
      <c r="K16" s="9" t="s">
        <v>17</v>
      </c>
      <c r="L16" s="2"/>
      <c r="M16" s="8"/>
      <c r="N16" s="58"/>
      <c r="O16" s="58"/>
    </row>
    <row r="17" spans="2:15" x14ac:dyDescent="0.25">
      <c r="B17" s="1"/>
      <c r="C17" s="1"/>
      <c r="D17" s="9" t="s">
        <v>18</v>
      </c>
      <c r="E17" s="2"/>
      <c r="F17" s="8"/>
      <c r="G17" s="56"/>
      <c r="H17" s="56"/>
      <c r="I17" s="1"/>
      <c r="J17" s="1"/>
      <c r="K17" s="9" t="s">
        <v>18</v>
      </c>
      <c r="L17" s="2"/>
      <c r="M17" s="8"/>
      <c r="N17" s="58"/>
      <c r="O17" s="58"/>
    </row>
    <row r="18" spans="2:15" x14ac:dyDescent="0.25">
      <c r="B18" s="1"/>
      <c r="C18" s="1"/>
      <c r="D18" s="1"/>
      <c r="E18" s="3"/>
      <c r="F18" s="22"/>
      <c r="G18" s="54"/>
      <c r="H18" s="54"/>
      <c r="I18" s="1"/>
      <c r="J18" s="1"/>
      <c r="K18" s="1"/>
      <c r="L18" s="3"/>
      <c r="M18" s="22"/>
      <c r="N18" s="58"/>
      <c r="O18" s="58"/>
    </row>
    <row r="19" spans="2:15" ht="45" customHeight="1" x14ac:dyDescent="0.25">
      <c r="B19" s="1"/>
      <c r="C19" s="1"/>
      <c r="D19" s="108" t="s">
        <v>93</v>
      </c>
      <c r="E19" s="109"/>
      <c r="F19" s="109"/>
      <c r="G19" s="114"/>
      <c r="H19" s="115"/>
      <c r="I19" s="1"/>
      <c r="J19" s="1"/>
      <c r="K19" s="108" t="s">
        <v>93</v>
      </c>
      <c r="L19" s="109"/>
      <c r="M19" s="109"/>
      <c r="N19" s="114"/>
      <c r="O19" s="115"/>
    </row>
    <row r="20" spans="2:15" x14ac:dyDescent="0.25">
      <c r="B20" s="1"/>
      <c r="C20" s="1"/>
      <c r="D20" s="12" t="s">
        <v>20</v>
      </c>
      <c r="E20" s="1"/>
      <c r="F20" s="1"/>
      <c r="G20" s="51"/>
      <c r="H20" s="51"/>
      <c r="I20" s="1"/>
      <c r="J20" s="1"/>
      <c r="K20" s="12" t="s">
        <v>20</v>
      </c>
      <c r="L20" s="1"/>
      <c r="M20" s="1"/>
      <c r="N20" s="58"/>
      <c r="O20" s="58"/>
    </row>
    <row r="21" spans="2:15" x14ac:dyDescent="0.25">
      <c r="B21" s="1"/>
      <c r="C21" s="1"/>
      <c r="D21" s="12" t="s">
        <v>21</v>
      </c>
      <c r="E21" s="1"/>
      <c r="F21" s="1"/>
      <c r="G21" s="51"/>
      <c r="H21" s="51"/>
      <c r="I21" s="1"/>
      <c r="J21" s="1"/>
      <c r="K21" s="12" t="s">
        <v>21</v>
      </c>
      <c r="L21" s="1"/>
      <c r="M21" s="1"/>
      <c r="N21" s="58"/>
      <c r="O21" s="58"/>
    </row>
    <row r="22" spans="2:15" x14ac:dyDescent="0.25">
      <c r="B22" s="1"/>
      <c r="C22" s="1"/>
      <c r="D22" s="12" t="s">
        <v>22</v>
      </c>
      <c r="E22" s="1"/>
      <c r="F22" s="1"/>
      <c r="G22" s="51"/>
      <c r="H22" s="51"/>
      <c r="I22" s="1"/>
      <c r="J22" s="1"/>
      <c r="K22" s="12" t="s">
        <v>22</v>
      </c>
      <c r="L22" s="1"/>
      <c r="M22" s="1"/>
      <c r="N22" s="58"/>
      <c r="O22" s="58"/>
    </row>
    <row r="23" spans="2:15" x14ac:dyDescent="0.25">
      <c r="B23" s="1"/>
      <c r="C23" s="1"/>
      <c r="D23" s="12" t="s">
        <v>23</v>
      </c>
      <c r="E23" s="1"/>
      <c r="F23" s="1"/>
      <c r="G23" s="51"/>
      <c r="H23" s="51"/>
      <c r="I23" s="1"/>
      <c r="J23" s="1"/>
      <c r="K23" s="12" t="s">
        <v>23</v>
      </c>
      <c r="L23" s="1"/>
      <c r="M23" s="1"/>
      <c r="N23" s="58"/>
      <c r="O23" s="58"/>
    </row>
    <row r="24" spans="2:15" x14ac:dyDescent="0.25">
      <c r="B24" s="1"/>
      <c r="C24" s="1"/>
      <c r="D24" s="12" t="s">
        <v>24</v>
      </c>
      <c r="E24" s="1"/>
      <c r="F24" s="1"/>
      <c r="G24" s="51"/>
      <c r="H24" s="51"/>
      <c r="I24" s="1"/>
      <c r="J24" s="1"/>
      <c r="K24" s="12" t="s">
        <v>24</v>
      </c>
      <c r="L24" s="1"/>
      <c r="M24" s="1"/>
      <c r="N24" s="58"/>
      <c r="O24" s="58"/>
    </row>
    <row r="25" spans="2:15" x14ac:dyDescent="0.25">
      <c r="B25" s="1"/>
      <c r="C25" s="1"/>
      <c r="D25" s="12" t="s">
        <v>25</v>
      </c>
      <c r="E25" s="1"/>
      <c r="F25" s="1"/>
      <c r="G25" s="51"/>
      <c r="H25" s="51"/>
      <c r="I25" s="1"/>
      <c r="J25" s="1"/>
      <c r="K25" s="12" t="s">
        <v>25</v>
      </c>
      <c r="L25" s="1"/>
      <c r="M25" s="1"/>
      <c r="N25" s="58"/>
      <c r="O25" s="58"/>
    </row>
    <row r="26" spans="2:15" x14ac:dyDescent="0.25">
      <c r="B26" s="1"/>
      <c r="C26" s="1"/>
      <c r="D26" s="1"/>
      <c r="E26" s="1"/>
      <c r="F26" s="1"/>
      <c r="G26" s="51"/>
      <c r="H26" s="51"/>
      <c r="I26" s="1"/>
      <c r="J26" s="1"/>
      <c r="K26" s="1"/>
      <c r="L26" s="1"/>
      <c r="M26" s="1"/>
      <c r="N26" s="58"/>
      <c r="O26" s="58"/>
    </row>
    <row r="27" spans="2:15" ht="30.75" customHeight="1" x14ac:dyDescent="0.25">
      <c r="B27" s="1"/>
      <c r="C27" s="1"/>
      <c r="D27" s="108" t="s">
        <v>91</v>
      </c>
      <c r="E27" s="109"/>
      <c r="F27" s="109"/>
      <c r="G27" s="110"/>
      <c r="H27" s="111"/>
      <c r="I27" s="1"/>
      <c r="J27" s="1"/>
      <c r="K27" s="108" t="s">
        <v>91</v>
      </c>
      <c r="L27" s="109"/>
      <c r="M27" s="109"/>
      <c r="N27" s="110"/>
      <c r="O27" s="111"/>
    </row>
    <row r="28" spans="2:15" x14ac:dyDescent="0.25">
      <c r="B28" s="1"/>
      <c r="C28" s="1"/>
      <c r="D28" s="12" t="s">
        <v>27</v>
      </c>
      <c r="E28" s="1"/>
      <c r="F28" s="1"/>
      <c r="G28" s="51"/>
      <c r="H28" s="51"/>
      <c r="I28" s="1"/>
      <c r="J28" s="1"/>
      <c r="K28" s="12" t="s">
        <v>27</v>
      </c>
      <c r="L28" s="1"/>
      <c r="M28" s="1"/>
      <c r="N28" s="58"/>
      <c r="O28" s="58"/>
    </row>
    <row r="29" spans="2:15" x14ac:dyDescent="0.25">
      <c r="B29" s="1"/>
      <c r="C29" s="1"/>
      <c r="D29" s="12" t="s">
        <v>28</v>
      </c>
      <c r="E29" s="1"/>
      <c r="F29" s="1"/>
      <c r="G29" s="51"/>
      <c r="H29" s="51"/>
      <c r="I29" s="1"/>
      <c r="J29" s="1"/>
      <c r="K29" s="12" t="s">
        <v>28</v>
      </c>
      <c r="L29" s="1"/>
      <c r="M29" s="1"/>
      <c r="N29" s="58"/>
      <c r="O29" s="58"/>
    </row>
    <row r="30" spans="2:15" x14ac:dyDescent="0.25">
      <c r="B30" s="1"/>
      <c r="C30" s="1"/>
      <c r="D30" s="12" t="s">
        <v>29</v>
      </c>
      <c r="E30" s="1"/>
      <c r="F30" s="1"/>
      <c r="G30" s="51"/>
      <c r="H30" s="51"/>
      <c r="I30" s="1"/>
      <c r="J30" s="1"/>
      <c r="K30" s="12" t="s">
        <v>29</v>
      </c>
      <c r="L30" s="1"/>
      <c r="M30" s="1"/>
      <c r="N30" s="58"/>
      <c r="O30" s="58"/>
    </row>
    <row r="31" spans="2:15" x14ac:dyDescent="0.25">
      <c r="B31" s="1"/>
      <c r="C31" s="1"/>
      <c r="D31" s="12" t="s">
        <v>30</v>
      </c>
      <c r="E31" s="1"/>
      <c r="F31" s="1"/>
      <c r="G31" s="51"/>
      <c r="H31" s="51"/>
      <c r="I31" s="1"/>
      <c r="J31" s="1"/>
      <c r="K31" s="12" t="s">
        <v>30</v>
      </c>
      <c r="L31" s="1"/>
      <c r="M31" s="1"/>
      <c r="N31" s="58"/>
      <c r="O31" s="58"/>
    </row>
    <row r="32" spans="2:15" x14ac:dyDescent="0.25">
      <c r="B32" s="1"/>
      <c r="C32" s="1"/>
      <c r="D32" s="1"/>
      <c r="E32" s="1"/>
      <c r="F32" s="1"/>
      <c r="G32" s="51"/>
      <c r="H32" s="51"/>
      <c r="I32" s="1"/>
      <c r="J32" s="1"/>
      <c r="K32" s="1"/>
      <c r="L32" s="1"/>
      <c r="M32" s="1"/>
      <c r="N32" s="58"/>
      <c r="O32" s="58"/>
    </row>
    <row r="33" spans="2:15" ht="53.25" customHeight="1" x14ac:dyDescent="0.25">
      <c r="B33" s="1"/>
      <c r="C33" s="1"/>
      <c r="D33" s="108" t="s">
        <v>92</v>
      </c>
      <c r="E33" s="109"/>
      <c r="F33" s="109"/>
      <c r="G33" s="110"/>
      <c r="H33" s="111"/>
      <c r="I33" s="1"/>
      <c r="J33" s="1"/>
      <c r="K33" s="108" t="s">
        <v>92</v>
      </c>
      <c r="L33" s="109"/>
      <c r="M33" s="109"/>
      <c r="N33" s="110"/>
      <c r="O33" s="111"/>
    </row>
    <row r="34" spans="2:15" x14ac:dyDescent="0.25">
      <c r="B34" s="1"/>
      <c r="C34" s="1"/>
      <c r="D34" s="12" t="s">
        <v>32</v>
      </c>
      <c r="E34" s="2"/>
      <c r="F34" s="27"/>
      <c r="G34" s="57"/>
      <c r="H34" s="57"/>
      <c r="I34" s="1"/>
      <c r="J34" s="1"/>
      <c r="K34" s="12" t="s">
        <v>32</v>
      </c>
      <c r="L34" s="2"/>
      <c r="M34" s="27"/>
      <c r="N34" s="58"/>
      <c r="O34" s="58"/>
    </row>
    <row r="35" spans="2:15" x14ac:dyDescent="0.25">
      <c r="B35" s="1"/>
      <c r="C35" s="1"/>
      <c r="D35" s="12" t="s">
        <v>33</v>
      </c>
      <c r="E35" s="2"/>
      <c r="F35" s="27"/>
      <c r="G35" s="57"/>
      <c r="H35" s="57"/>
      <c r="I35" s="1"/>
      <c r="J35" s="1"/>
      <c r="K35" s="12" t="s">
        <v>33</v>
      </c>
      <c r="L35" s="2"/>
      <c r="M35" s="27"/>
      <c r="N35" s="58"/>
      <c r="O35" s="58"/>
    </row>
    <row r="36" spans="2:15" x14ac:dyDescent="0.25">
      <c r="B36" s="1"/>
      <c r="C36" s="1"/>
      <c r="D36" s="38" t="s">
        <v>34</v>
      </c>
      <c r="E36" s="37"/>
      <c r="F36" s="39"/>
      <c r="G36" s="63"/>
      <c r="H36" s="63"/>
      <c r="I36" s="1"/>
      <c r="J36" s="1"/>
      <c r="K36" s="38" t="s">
        <v>34</v>
      </c>
      <c r="L36" s="37"/>
      <c r="M36" s="39"/>
      <c r="N36" s="58"/>
      <c r="O36" s="58"/>
    </row>
    <row r="37" spans="2:15" x14ac:dyDescent="0.25">
      <c r="B37" s="1"/>
      <c r="C37" s="1"/>
      <c r="D37" s="12" t="s">
        <v>35</v>
      </c>
      <c r="E37" s="2"/>
      <c r="F37" s="27"/>
      <c r="G37" s="57"/>
      <c r="H37" s="57"/>
      <c r="I37" s="1"/>
      <c r="J37" s="1"/>
      <c r="K37" s="12" t="s">
        <v>35</v>
      </c>
      <c r="L37" s="2"/>
      <c r="M37" s="27"/>
      <c r="N37" s="58"/>
      <c r="O37" s="58"/>
    </row>
    <row r="38" spans="2:15" x14ac:dyDescent="0.25">
      <c r="B38" s="1"/>
      <c r="C38" s="1"/>
      <c r="D38" s="12" t="s">
        <v>36</v>
      </c>
      <c r="E38" s="2"/>
      <c r="F38" s="27"/>
      <c r="G38" s="57"/>
      <c r="H38" s="57"/>
      <c r="I38" s="1"/>
      <c r="J38" s="1"/>
      <c r="K38" s="12" t="s">
        <v>36</v>
      </c>
      <c r="L38" s="2"/>
      <c r="M38" s="27"/>
      <c r="N38" s="58"/>
      <c r="O38" s="58"/>
    </row>
    <row r="39" spans="2:15" x14ac:dyDescent="0.25">
      <c r="B39" s="1"/>
      <c r="C39" s="1"/>
      <c r="D39" s="12" t="s">
        <v>37</v>
      </c>
      <c r="E39" s="2"/>
      <c r="F39" s="28"/>
      <c r="G39" s="59"/>
      <c r="H39" s="59"/>
      <c r="I39" s="1"/>
      <c r="J39" s="1"/>
      <c r="K39" s="12" t="s">
        <v>37</v>
      </c>
      <c r="L39" s="2"/>
      <c r="M39" s="28"/>
      <c r="N39" s="58"/>
      <c r="O39" s="58"/>
    </row>
    <row r="40" spans="2:15" x14ac:dyDescent="0.25">
      <c r="B40" s="1"/>
      <c r="C40" s="1"/>
      <c r="D40" s="12" t="s">
        <v>38</v>
      </c>
      <c r="E40" s="2"/>
      <c r="F40" s="28"/>
      <c r="G40" s="59"/>
      <c r="H40" s="59"/>
      <c r="I40" s="1"/>
      <c r="J40" s="1"/>
      <c r="K40" s="12" t="s">
        <v>38</v>
      </c>
      <c r="L40" s="2"/>
      <c r="M40" s="28"/>
      <c r="N40" s="58"/>
      <c r="O40" s="58"/>
    </row>
    <row r="41" spans="2:15" x14ac:dyDescent="0.25">
      <c r="B41" s="1"/>
      <c r="C41" s="1"/>
      <c r="D41" s="12" t="s">
        <v>39</v>
      </c>
      <c r="E41" s="2"/>
      <c r="F41" s="27"/>
      <c r="G41" s="57"/>
      <c r="H41" s="57"/>
      <c r="I41" s="1"/>
      <c r="J41" s="1"/>
      <c r="K41" s="12" t="s">
        <v>39</v>
      </c>
      <c r="L41" s="2"/>
      <c r="M41" s="27"/>
      <c r="N41" s="58"/>
      <c r="O41" s="58"/>
    </row>
    <row r="42" spans="2:15" x14ac:dyDescent="0.25">
      <c r="B42" s="1"/>
      <c r="C42" s="1"/>
      <c r="D42" s="12" t="s">
        <v>40</v>
      </c>
      <c r="E42" s="2"/>
      <c r="F42" s="27"/>
      <c r="G42" s="57"/>
      <c r="H42" s="57"/>
      <c r="I42" s="1"/>
      <c r="J42" s="1"/>
      <c r="K42" s="12" t="s">
        <v>40</v>
      </c>
      <c r="L42" s="2"/>
      <c r="M42" s="27"/>
      <c r="N42" s="58"/>
      <c r="O42" s="58"/>
    </row>
    <row r="43" spans="2:15" x14ac:dyDescent="0.25">
      <c r="B43" s="1"/>
      <c r="C43" s="1"/>
      <c r="D43" s="14" t="s">
        <v>41</v>
      </c>
      <c r="E43" s="2"/>
      <c r="F43" s="27"/>
      <c r="G43" s="57"/>
      <c r="H43" s="57"/>
      <c r="I43" s="1"/>
      <c r="J43" s="1"/>
      <c r="K43" s="14" t="s">
        <v>41</v>
      </c>
      <c r="L43" s="2"/>
      <c r="M43" s="27"/>
      <c r="N43" s="58"/>
      <c r="O43" s="58"/>
    </row>
    <row r="44" spans="2:15" x14ac:dyDescent="0.25">
      <c r="B44" s="1"/>
      <c r="C44" s="1"/>
      <c r="D44" s="14" t="s">
        <v>42</v>
      </c>
      <c r="E44" s="2"/>
      <c r="F44" s="15"/>
      <c r="G44" s="58"/>
      <c r="H44" s="58"/>
      <c r="I44" s="1"/>
      <c r="J44" s="1"/>
      <c r="K44" s="14" t="s">
        <v>42</v>
      </c>
      <c r="L44" s="2"/>
      <c r="M44" s="15"/>
      <c r="N44" s="58"/>
      <c r="O44" s="58"/>
    </row>
    <row r="45" spans="2:15" x14ac:dyDescent="0.25">
      <c r="B45" s="1"/>
      <c r="C45" s="1"/>
      <c r="D45" s="1"/>
      <c r="E45" s="3"/>
      <c r="F45" s="22"/>
      <c r="G45" s="54"/>
      <c r="H45" s="54"/>
      <c r="I45" s="1"/>
      <c r="J45" s="1"/>
      <c r="K45" s="1"/>
      <c r="L45" s="3"/>
      <c r="M45" s="22"/>
      <c r="N45" s="58"/>
      <c r="O45" s="58"/>
    </row>
    <row r="46" spans="2:15" ht="39" customHeight="1" x14ac:dyDescent="0.25">
      <c r="B46" s="1"/>
      <c r="C46" s="1"/>
      <c r="D46" s="108" t="s">
        <v>94</v>
      </c>
      <c r="E46" s="109"/>
      <c r="F46" s="109"/>
      <c r="G46" s="110"/>
      <c r="H46" s="111"/>
      <c r="I46" s="1"/>
      <c r="J46" s="1"/>
      <c r="K46" s="108" t="s">
        <v>94</v>
      </c>
      <c r="L46" s="109"/>
      <c r="M46" s="109"/>
      <c r="N46" s="110"/>
      <c r="O46" s="111"/>
    </row>
    <row r="47" spans="2:15" x14ac:dyDescent="0.25">
      <c r="B47" s="1"/>
      <c r="C47" s="1"/>
      <c r="D47" s="14" t="s">
        <v>44</v>
      </c>
      <c r="E47" s="2"/>
      <c r="F47" s="15"/>
      <c r="G47" s="58"/>
      <c r="H47" s="58"/>
      <c r="I47" s="1"/>
      <c r="J47" s="1"/>
      <c r="K47" s="14" t="s">
        <v>44</v>
      </c>
      <c r="L47" s="2"/>
      <c r="M47" s="15"/>
      <c r="N47" s="58"/>
      <c r="O47" s="58"/>
    </row>
    <row r="48" spans="2:15" x14ac:dyDescent="0.25">
      <c r="B48" s="1"/>
      <c r="C48" s="1"/>
      <c r="D48" s="1"/>
      <c r="E48" s="3"/>
      <c r="F48" s="3"/>
      <c r="G48" s="54"/>
      <c r="H48" s="54"/>
      <c r="I48" s="1"/>
      <c r="J48" s="1"/>
      <c r="K48" s="1"/>
      <c r="L48" s="3"/>
      <c r="M48" s="3"/>
      <c r="N48" s="58"/>
      <c r="O48" s="58"/>
    </row>
    <row r="49" spans="2:15" ht="38.25" customHeight="1" x14ac:dyDescent="0.25">
      <c r="B49" s="1"/>
      <c r="C49" s="1"/>
      <c r="D49" s="108" t="s">
        <v>95</v>
      </c>
      <c r="E49" s="109"/>
      <c r="F49" s="109"/>
      <c r="G49" s="110"/>
      <c r="H49" s="111"/>
      <c r="I49" s="1"/>
      <c r="J49" s="1"/>
      <c r="K49" s="108" t="s">
        <v>95</v>
      </c>
      <c r="L49" s="109"/>
      <c r="M49" s="109"/>
      <c r="N49" s="110"/>
      <c r="O49" s="111"/>
    </row>
    <row r="50" spans="2:15" x14ac:dyDescent="0.25">
      <c r="B50" s="1"/>
      <c r="C50" s="1"/>
      <c r="D50" s="14" t="s">
        <v>45</v>
      </c>
      <c r="E50" s="2">
        <v>1</v>
      </c>
      <c r="F50" s="58">
        <f>0.2+0.35</f>
        <v>0.55000000000000004</v>
      </c>
      <c r="G50" s="58">
        <f>E50*F50</f>
        <v>0.55000000000000004</v>
      </c>
      <c r="H50" s="58"/>
      <c r="I50" s="1"/>
      <c r="J50" s="1"/>
      <c r="K50" s="14" t="s">
        <v>45</v>
      </c>
      <c r="L50" s="2">
        <v>1</v>
      </c>
      <c r="M50" s="58">
        <f>0.2+0.35</f>
        <v>0.55000000000000004</v>
      </c>
      <c r="N50" s="58">
        <f>L50*M50</f>
        <v>0.55000000000000004</v>
      </c>
      <c r="O50" s="58"/>
    </row>
    <row r="51" spans="2:15" x14ac:dyDescent="0.25">
      <c r="B51" s="1"/>
      <c r="C51" s="1"/>
      <c r="D51" s="14" t="s">
        <v>47</v>
      </c>
      <c r="E51" s="2">
        <v>1</v>
      </c>
      <c r="F51" s="58">
        <f t="shared" ref="F51:F54" si="4">0.2+0.35</f>
        <v>0.55000000000000004</v>
      </c>
      <c r="G51" s="58">
        <f t="shared" ref="G51:G54" si="5">E51*F51</f>
        <v>0.55000000000000004</v>
      </c>
      <c r="H51" s="58"/>
      <c r="I51" s="1"/>
      <c r="J51" s="1"/>
      <c r="K51" s="14" t="s">
        <v>47</v>
      </c>
      <c r="L51" s="2">
        <v>1</v>
      </c>
      <c r="M51" s="58">
        <f t="shared" ref="M51:M54" si="6">0.2+0.35</f>
        <v>0.55000000000000004</v>
      </c>
      <c r="N51" s="58">
        <f t="shared" ref="N51:N54" si="7">L51*M51</f>
        <v>0.55000000000000004</v>
      </c>
      <c r="O51" s="58"/>
    </row>
    <row r="52" spans="2:15" x14ac:dyDescent="0.25">
      <c r="B52" s="1"/>
      <c r="C52" s="1"/>
      <c r="D52" s="14" t="s">
        <v>48</v>
      </c>
      <c r="E52" s="2">
        <v>1</v>
      </c>
      <c r="F52" s="58">
        <f t="shared" si="4"/>
        <v>0.55000000000000004</v>
      </c>
      <c r="G52" s="58">
        <f t="shared" si="5"/>
        <v>0.55000000000000004</v>
      </c>
      <c r="H52" s="58"/>
      <c r="I52" s="1"/>
      <c r="J52" s="1"/>
      <c r="K52" s="14" t="s">
        <v>48</v>
      </c>
      <c r="L52" s="2">
        <v>1</v>
      </c>
      <c r="M52" s="58">
        <f t="shared" si="6"/>
        <v>0.55000000000000004</v>
      </c>
      <c r="N52" s="58">
        <f t="shared" si="7"/>
        <v>0.55000000000000004</v>
      </c>
      <c r="O52" s="58"/>
    </row>
    <row r="53" spans="2:15" x14ac:dyDescent="0.25">
      <c r="B53" s="1"/>
      <c r="C53" s="1"/>
      <c r="D53" s="14" t="s">
        <v>49</v>
      </c>
      <c r="E53" s="2">
        <v>1</v>
      </c>
      <c r="F53" s="58">
        <f t="shared" si="4"/>
        <v>0.55000000000000004</v>
      </c>
      <c r="G53" s="58">
        <f t="shared" si="5"/>
        <v>0.55000000000000004</v>
      </c>
      <c r="H53" s="58"/>
      <c r="I53" s="1"/>
      <c r="J53" s="1"/>
      <c r="K53" s="14" t="s">
        <v>49</v>
      </c>
      <c r="L53" s="2">
        <v>1</v>
      </c>
      <c r="M53" s="58">
        <f t="shared" si="6"/>
        <v>0.55000000000000004</v>
      </c>
      <c r="N53" s="58">
        <f t="shared" si="7"/>
        <v>0.55000000000000004</v>
      </c>
      <c r="O53" s="58"/>
    </row>
    <row r="54" spans="2:15" x14ac:dyDescent="0.25">
      <c r="B54" s="1"/>
      <c r="C54" s="1"/>
      <c r="D54" s="14" t="s">
        <v>50</v>
      </c>
      <c r="E54" s="2">
        <v>1</v>
      </c>
      <c r="F54" s="58">
        <f t="shared" si="4"/>
        <v>0.55000000000000004</v>
      </c>
      <c r="G54" s="58">
        <f t="shared" si="5"/>
        <v>0.55000000000000004</v>
      </c>
      <c r="H54" s="58"/>
      <c r="I54" s="1"/>
      <c r="J54" s="1"/>
      <c r="K54" s="14" t="s">
        <v>50</v>
      </c>
      <c r="L54" s="2">
        <v>1</v>
      </c>
      <c r="M54" s="58">
        <f t="shared" si="6"/>
        <v>0.55000000000000004</v>
      </c>
      <c r="N54" s="58">
        <f t="shared" si="7"/>
        <v>0.55000000000000004</v>
      </c>
      <c r="O54" s="58"/>
    </row>
    <row r="55" spans="2:15" x14ac:dyDescent="0.25">
      <c r="B55" s="1"/>
      <c r="C55" s="5" t="s">
        <v>68</v>
      </c>
      <c r="D55" s="1"/>
      <c r="E55" s="3"/>
      <c r="F55" s="22"/>
      <c r="G55" s="54">
        <f>SUM(G50:G54)</f>
        <v>2.75</v>
      </c>
      <c r="H55" s="54">
        <f>G55*0.3</f>
        <v>0.82499999999999996</v>
      </c>
      <c r="I55" s="1"/>
      <c r="J55" s="1"/>
      <c r="K55" s="1"/>
      <c r="L55" s="3"/>
      <c r="M55" s="22"/>
      <c r="N55" s="54">
        <f>SUM(N50:N54)</f>
        <v>2.75</v>
      </c>
      <c r="O55" s="54">
        <f>N55*0.3</f>
        <v>0.82499999999999996</v>
      </c>
    </row>
    <row r="56" spans="2:15" ht="26.25" customHeight="1" x14ac:dyDescent="0.25">
      <c r="B56" s="1"/>
      <c r="C56" s="1"/>
      <c r="D56" s="108" t="s">
        <v>96</v>
      </c>
      <c r="E56" s="109"/>
      <c r="F56" s="109"/>
      <c r="G56" s="110"/>
      <c r="H56" s="111"/>
      <c r="I56" s="1"/>
      <c r="J56" s="1"/>
      <c r="K56" s="108" t="s">
        <v>99</v>
      </c>
      <c r="L56" s="109"/>
      <c r="M56" s="109"/>
      <c r="N56" s="110"/>
      <c r="O56" s="111"/>
    </row>
    <row r="57" spans="2:15" x14ac:dyDescent="0.25">
      <c r="B57" s="1"/>
      <c r="C57" s="1"/>
      <c r="D57" s="14" t="s">
        <v>52</v>
      </c>
      <c r="E57" s="2"/>
      <c r="F57" s="1"/>
      <c r="G57" s="51"/>
      <c r="H57" s="51"/>
      <c r="I57" s="1"/>
      <c r="J57" s="1"/>
      <c r="K57" s="14" t="s">
        <v>52</v>
      </c>
      <c r="L57" s="2"/>
      <c r="M57" s="1"/>
      <c r="N57" s="58"/>
      <c r="O57" s="58"/>
    </row>
    <row r="58" spans="2:15" x14ac:dyDescent="0.25">
      <c r="B58" s="1"/>
      <c r="C58" s="1"/>
      <c r="D58" s="1"/>
      <c r="E58" s="2"/>
      <c r="F58" s="1"/>
      <c r="G58" s="51"/>
      <c r="H58" s="51"/>
      <c r="I58" s="1"/>
      <c r="J58" s="1"/>
      <c r="K58" s="1"/>
      <c r="L58" s="2"/>
      <c r="M58" s="1"/>
      <c r="N58" s="58"/>
      <c r="O58" s="58"/>
    </row>
    <row r="59" spans="2:15" ht="37.5" customHeight="1" x14ac:dyDescent="0.25">
      <c r="B59" s="1"/>
      <c r="C59" s="1"/>
      <c r="D59" s="108" t="s">
        <v>97</v>
      </c>
      <c r="E59" s="109"/>
      <c r="F59" s="109"/>
      <c r="G59" s="110"/>
      <c r="H59" s="111"/>
      <c r="I59" s="1"/>
      <c r="J59" s="1"/>
      <c r="K59" s="108" t="s">
        <v>97</v>
      </c>
      <c r="L59" s="109"/>
      <c r="M59" s="109"/>
      <c r="N59" s="110"/>
      <c r="O59" s="111"/>
    </row>
    <row r="60" spans="2:15" x14ac:dyDescent="0.25">
      <c r="B60" s="1"/>
      <c r="C60" s="1"/>
      <c r="D60" s="14" t="s">
        <v>54</v>
      </c>
      <c r="E60" s="2">
        <v>1</v>
      </c>
      <c r="F60" s="58">
        <f>0.1+0.35</f>
        <v>0.44999999999999996</v>
      </c>
      <c r="G60" s="58">
        <f>E60*F60</f>
        <v>0.44999999999999996</v>
      </c>
      <c r="H60" s="58"/>
      <c r="I60" s="1"/>
      <c r="J60" s="1"/>
      <c r="K60" s="14" t="s">
        <v>54</v>
      </c>
      <c r="L60" s="2">
        <v>1</v>
      </c>
      <c r="M60" s="58">
        <f>0.1+0.35</f>
        <v>0.44999999999999996</v>
      </c>
      <c r="N60" s="58">
        <f>L60*M60</f>
        <v>0.44999999999999996</v>
      </c>
      <c r="O60" s="58"/>
    </row>
    <row r="61" spans="2:15" x14ac:dyDescent="0.25">
      <c r="B61" s="1"/>
      <c r="C61" s="1"/>
      <c r="D61" s="14" t="s">
        <v>55</v>
      </c>
      <c r="E61" s="2">
        <v>1</v>
      </c>
      <c r="F61" s="58">
        <f t="shared" ref="F61:F69" si="8">0.1+0.35</f>
        <v>0.44999999999999996</v>
      </c>
      <c r="G61" s="58">
        <f t="shared" ref="G61:G69" si="9">E61*F61</f>
        <v>0.44999999999999996</v>
      </c>
      <c r="H61" s="58"/>
      <c r="I61" s="1"/>
      <c r="J61" s="1"/>
      <c r="K61" s="14" t="s">
        <v>55</v>
      </c>
      <c r="L61" s="2">
        <v>1</v>
      </c>
      <c r="M61" s="58">
        <f t="shared" ref="M61:M69" si="10">0.1+0.35</f>
        <v>0.44999999999999996</v>
      </c>
      <c r="N61" s="58">
        <f t="shared" ref="N61:N69" si="11">L61*M61</f>
        <v>0.44999999999999996</v>
      </c>
      <c r="O61" s="58"/>
    </row>
    <row r="62" spans="2:15" x14ac:dyDescent="0.25">
      <c r="B62" s="1"/>
      <c r="C62" s="1"/>
      <c r="D62" s="14" t="s">
        <v>56</v>
      </c>
      <c r="E62" s="2">
        <v>1</v>
      </c>
      <c r="F62" s="58">
        <f t="shared" si="8"/>
        <v>0.44999999999999996</v>
      </c>
      <c r="G62" s="58">
        <f t="shared" si="9"/>
        <v>0.44999999999999996</v>
      </c>
      <c r="H62" s="58"/>
      <c r="I62" s="1"/>
      <c r="J62" s="1"/>
      <c r="K62" s="14" t="s">
        <v>56</v>
      </c>
      <c r="L62" s="2">
        <v>1</v>
      </c>
      <c r="M62" s="58">
        <f t="shared" si="10"/>
        <v>0.44999999999999996</v>
      </c>
      <c r="N62" s="58">
        <f t="shared" si="11"/>
        <v>0.44999999999999996</v>
      </c>
      <c r="O62" s="58"/>
    </row>
    <row r="63" spans="2:15" x14ac:dyDescent="0.25">
      <c r="B63" s="1"/>
      <c r="C63" s="1"/>
      <c r="D63" s="14" t="s">
        <v>57</v>
      </c>
      <c r="E63" s="2">
        <v>1</v>
      </c>
      <c r="F63" s="58">
        <f t="shared" si="8"/>
        <v>0.44999999999999996</v>
      </c>
      <c r="G63" s="58">
        <f t="shared" si="9"/>
        <v>0.44999999999999996</v>
      </c>
      <c r="H63" s="57"/>
      <c r="I63" s="1"/>
      <c r="J63" s="1"/>
      <c r="K63" s="14" t="s">
        <v>57</v>
      </c>
      <c r="L63" s="2">
        <v>1</v>
      </c>
      <c r="M63" s="58">
        <f t="shared" si="10"/>
        <v>0.44999999999999996</v>
      </c>
      <c r="N63" s="58">
        <f t="shared" si="11"/>
        <v>0.44999999999999996</v>
      </c>
      <c r="O63" s="58"/>
    </row>
    <row r="64" spans="2:15" x14ac:dyDescent="0.25">
      <c r="B64" s="1"/>
      <c r="C64" s="1"/>
      <c r="D64" s="14" t="s">
        <v>58</v>
      </c>
      <c r="E64" s="2">
        <v>3</v>
      </c>
      <c r="F64" s="58">
        <f t="shared" si="8"/>
        <v>0.44999999999999996</v>
      </c>
      <c r="G64" s="58">
        <f t="shared" si="9"/>
        <v>1.3499999999999999</v>
      </c>
      <c r="H64" s="58"/>
      <c r="I64" s="1"/>
      <c r="J64" s="1"/>
      <c r="K64" s="14" t="s">
        <v>58</v>
      </c>
      <c r="L64" s="2">
        <v>3</v>
      </c>
      <c r="M64" s="58">
        <f t="shared" si="10"/>
        <v>0.44999999999999996</v>
      </c>
      <c r="N64" s="58">
        <f t="shared" si="11"/>
        <v>1.3499999999999999</v>
      </c>
      <c r="O64" s="58"/>
    </row>
    <row r="65" spans="2:15" x14ac:dyDescent="0.25">
      <c r="B65" s="1"/>
      <c r="C65" s="1"/>
      <c r="D65" s="14" t="s">
        <v>59</v>
      </c>
      <c r="E65" s="2">
        <v>3</v>
      </c>
      <c r="F65" s="58">
        <f t="shared" si="8"/>
        <v>0.44999999999999996</v>
      </c>
      <c r="G65" s="58">
        <f t="shared" si="9"/>
        <v>1.3499999999999999</v>
      </c>
      <c r="H65" s="58"/>
      <c r="I65" s="1"/>
      <c r="J65" s="1"/>
      <c r="K65" s="14" t="s">
        <v>59</v>
      </c>
      <c r="L65" s="2">
        <v>3</v>
      </c>
      <c r="M65" s="58">
        <f t="shared" si="10"/>
        <v>0.44999999999999996</v>
      </c>
      <c r="N65" s="58">
        <f t="shared" si="11"/>
        <v>1.3499999999999999</v>
      </c>
      <c r="O65" s="58"/>
    </row>
    <row r="66" spans="2:15" x14ac:dyDescent="0.25">
      <c r="B66" s="1"/>
      <c r="C66" s="1"/>
      <c r="D66" s="14" t="s">
        <v>60</v>
      </c>
      <c r="E66" s="2">
        <v>1</v>
      </c>
      <c r="F66" s="58">
        <f t="shared" si="8"/>
        <v>0.44999999999999996</v>
      </c>
      <c r="G66" s="58">
        <f t="shared" si="9"/>
        <v>0.44999999999999996</v>
      </c>
      <c r="H66" s="58"/>
      <c r="I66" s="1"/>
      <c r="J66" s="1"/>
      <c r="K66" s="14" t="s">
        <v>60</v>
      </c>
      <c r="L66" s="2">
        <v>1</v>
      </c>
      <c r="M66" s="58">
        <f t="shared" si="10"/>
        <v>0.44999999999999996</v>
      </c>
      <c r="N66" s="58">
        <f t="shared" si="11"/>
        <v>0.44999999999999996</v>
      </c>
      <c r="O66" s="58"/>
    </row>
    <row r="67" spans="2:15" x14ac:dyDescent="0.25">
      <c r="B67" s="1"/>
      <c r="C67" s="1"/>
      <c r="D67" s="14" t="s">
        <v>61</v>
      </c>
      <c r="E67" s="2">
        <v>2</v>
      </c>
      <c r="F67" s="58">
        <f t="shared" si="8"/>
        <v>0.44999999999999996</v>
      </c>
      <c r="G67" s="58">
        <f t="shared" si="9"/>
        <v>0.89999999999999991</v>
      </c>
      <c r="H67" s="58"/>
      <c r="I67" s="1"/>
      <c r="J67" s="1"/>
      <c r="K67" s="14" t="s">
        <v>61</v>
      </c>
      <c r="L67" s="2">
        <v>2</v>
      </c>
      <c r="M67" s="58">
        <f t="shared" si="10"/>
        <v>0.44999999999999996</v>
      </c>
      <c r="N67" s="58">
        <f t="shared" si="11"/>
        <v>0.89999999999999991</v>
      </c>
      <c r="O67" s="58"/>
    </row>
    <row r="68" spans="2:15" x14ac:dyDescent="0.25">
      <c r="B68" s="1"/>
      <c r="C68" s="1"/>
      <c r="D68" s="14" t="s">
        <v>62</v>
      </c>
      <c r="E68" s="2">
        <v>1</v>
      </c>
      <c r="F68" s="58">
        <f t="shared" si="8"/>
        <v>0.44999999999999996</v>
      </c>
      <c r="G68" s="58">
        <f t="shared" si="9"/>
        <v>0.44999999999999996</v>
      </c>
      <c r="H68" s="57"/>
      <c r="I68" s="1"/>
      <c r="J68" s="1"/>
      <c r="K68" s="14" t="s">
        <v>62</v>
      </c>
      <c r="L68" s="2">
        <v>1</v>
      </c>
      <c r="M68" s="58">
        <f t="shared" si="10"/>
        <v>0.44999999999999996</v>
      </c>
      <c r="N68" s="58">
        <f t="shared" si="11"/>
        <v>0.44999999999999996</v>
      </c>
      <c r="O68" s="58"/>
    </row>
    <row r="69" spans="2:15" x14ac:dyDescent="0.25">
      <c r="B69" s="1"/>
      <c r="C69" s="1"/>
      <c r="D69" s="16" t="s">
        <v>63</v>
      </c>
      <c r="E69" s="2">
        <v>0</v>
      </c>
      <c r="F69" s="58">
        <f t="shared" si="8"/>
        <v>0.44999999999999996</v>
      </c>
      <c r="G69" s="58">
        <f t="shared" si="9"/>
        <v>0</v>
      </c>
      <c r="H69" s="59"/>
      <c r="I69" s="1"/>
      <c r="J69" s="1"/>
      <c r="K69" s="16" t="s">
        <v>63</v>
      </c>
      <c r="L69" s="2">
        <v>0</v>
      </c>
      <c r="M69" s="58">
        <f t="shared" si="10"/>
        <v>0.44999999999999996</v>
      </c>
      <c r="N69" s="58">
        <f t="shared" si="11"/>
        <v>0</v>
      </c>
      <c r="O69" s="58"/>
    </row>
    <row r="70" spans="2:15" x14ac:dyDescent="0.25">
      <c r="B70" s="1"/>
      <c r="C70" s="5" t="s">
        <v>68</v>
      </c>
      <c r="D70" s="1"/>
      <c r="E70" s="3"/>
      <c r="F70" s="24"/>
      <c r="G70" s="54">
        <f>SUM(G60:G69)</f>
        <v>6.3</v>
      </c>
      <c r="H70" s="54">
        <f>G70*0.35</f>
        <v>2.2049999999999996</v>
      </c>
      <c r="I70" s="1"/>
      <c r="J70" s="1"/>
      <c r="K70" s="1"/>
      <c r="L70" s="3"/>
      <c r="M70" s="24"/>
      <c r="N70" s="54">
        <f>SUM(N60:N69)</f>
        <v>6.3</v>
      </c>
      <c r="O70" s="54">
        <f>N70*0.35</f>
        <v>2.2049999999999996</v>
      </c>
    </row>
    <row r="71" spans="2:15" ht="26.25" customHeight="1" x14ac:dyDescent="0.25">
      <c r="B71" s="1"/>
      <c r="C71" s="1"/>
      <c r="D71" s="108" t="s">
        <v>98</v>
      </c>
      <c r="E71" s="109"/>
      <c r="F71" s="109"/>
      <c r="G71" s="110"/>
      <c r="H71" s="111"/>
      <c r="I71" s="1"/>
      <c r="J71" s="1"/>
      <c r="K71" s="108" t="s">
        <v>98</v>
      </c>
      <c r="L71" s="109"/>
      <c r="M71" s="109"/>
      <c r="N71" s="110"/>
      <c r="O71" s="111"/>
    </row>
    <row r="72" spans="2:15" x14ac:dyDescent="0.25">
      <c r="B72" s="1"/>
      <c r="C72" s="1"/>
      <c r="D72" s="14" t="s">
        <v>65</v>
      </c>
      <c r="E72" s="2"/>
      <c r="F72" s="2"/>
      <c r="G72" s="58"/>
      <c r="H72" s="58"/>
      <c r="I72" s="1"/>
      <c r="J72" s="1"/>
      <c r="K72" s="14" t="s">
        <v>65</v>
      </c>
      <c r="L72" s="2"/>
      <c r="M72" s="2"/>
      <c r="N72" s="58"/>
      <c r="O72" s="58"/>
    </row>
    <row r="73" spans="2:15" x14ac:dyDescent="0.25">
      <c r="B73" s="1"/>
      <c r="C73" s="1"/>
      <c r="D73" s="14" t="s">
        <v>66</v>
      </c>
      <c r="E73" s="2"/>
      <c r="F73" s="2"/>
      <c r="G73" s="58"/>
      <c r="H73" s="58"/>
      <c r="I73" s="1"/>
      <c r="J73" s="1"/>
      <c r="K73" s="14" t="s">
        <v>66</v>
      </c>
      <c r="L73" s="2"/>
      <c r="M73" s="2"/>
      <c r="N73" s="58"/>
      <c r="O73" s="58"/>
    </row>
    <row r="74" spans="2:15" x14ac:dyDescent="0.25">
      <c r="B74" s="1"/>
      <c r="C74" s="1"/>
      <c r="D74" s="14" t="s">
        <v>67</v>
      </c>
      <c r="E74" s="2"/>
      <c r="F74" s="2"/>
      <c r="G74" s="58"/>
      <c r="H74" s="58"/>
      <c r="I74" s="1"/>
      <c r="J74" s="1"/>
      <c r="K74" s="14" t="s">
        <v>67</v>
      </c>
      <c r="L74" s="2"/>
      <c r="M74" s="2"/>
      <c r="N74" s="58"/>
      <c r="O74" s="58"/>
    </row>
    <row r="75" spans="2:15" x14ac:dyDescent="0.25">
      <c r="B75" s="1"/>
      <c r="C75" s="1"/>
      <c r="D75" s="1"/>
      <c r="E75" s="3"/>
      <c r="F75" s="24"/>
      <c r="G75" s="54"/>
      <c r="H75" s="54"/>
      <c r="I75" s="1"/>
      <c r="J75" s="1"/>
      <c r="K75" s="1"/>
      <c r="L75" s="3"/>
      <c r="M75" s="24"/>
      <c r="N75" s="58"/>
      <c r="O75" s="58"/>
    </row>
    <row r="76" spans="2:15" x14ac:dyDescent="0.25">
      <c r="B76" s="142" t="s">
        <v>6</v>
      </c>
      <c r="C76" s="143"/>
      <c r="D76" s="22"/>
      <c r="E76" s="25"/>
      <c r="F76" s="22"/>
      <c r="G76" s="54"/>
      <c r="H76" s="54">
        <f>H12+H55+H70</f>
        <v>4.57</v>
      </c>
      <c r="I76" s="1"/>
      <c r="J76" s="22"/>
      <c r="K76" s="22"/>
      <c r="L76" s="25"/>
      <c r="M76" s="22"/>
      <c r="N76" s="58"/>
      <c r="O76" s="54">
        <f>O12+O55+O70</f>
        <v>3.8</v>
      </c>
    </row>
    <row r="77" spans="2:15" x14ac:dyDescent="0.25">
      <c r="I77" s="61"/>
    </row>
    <row r="78" spans="2:15" ht="30" customHeight="1" x14ac:dyDescent="0.25">
      <c r="C78" s="120"/>
      <c r="D78" s="121"/>
      <c r="E78" s="121"/>
      <c r="F78" s="121"/>
      <c r="L78" s="112"/>
      <c r="M78" s="112"/>
    </row>
    <row r="80" spans="2:15" x14ac:dyDescent="0.25">
      <c r="C80" s="98"/>
    </row>
    <row r="81" spans="3:3" x14ac:dyDescent="0.25">
      <c r="C81" s="98"/>
    </row>
  </sheetData>
  <mergeCells count="31">
    <mergeCell ref="E1:J1"/>
    <mergeCell ref="E2:J2"/>
    <mergeCell ref="L78:M78"/>
    <mergeCell ref="D6:H6"/>
    <mergeCell ref="K6:O6"/>
    <mergeCell ref="D13:H13"/>
    <mergeCell ref="K13:O13"/>
    <mergeCell ref="D19:H19"/>
    <mergeCell ref="K19:O19"/>
    <mergeCell ref="D56:H56"/>
    <mergeCell ref="K56:O56"/>
    <mergeCell ref="D59:H59"/>
    <mergeCell ref="K59:O59"/>
    <mergeCell ref="D71:H71"/>
    <mergeCell ref="K71:O71"/>
    <mergeCell ref="C78:F78"/>
    <mergeCell ref="D49:H49"/>
    <mergeCell ref="K49:O49"/>
    <mergeCell ref="B76:C76"/>
    <mergeCell ref="B4:B5"/>
    <mergeCell ref="C4:C5"/>
    <mergeCell ref="I4:I5"/>
    <mergeCell ref="J4:J5"/>
    <mergeCell ref="K4:M4"/>
    <mergeCell ref="D4:F4"/>
    <mergeCell ref="D27:H27"/>
    <mergeCell ref="K27:O27"/>
    <mergeCell ref="D33:H33"/>
    <mergeCell ref="K33:O33"/>
    <mergeCell ref="D46:H46"/>
    <mergeCell ref="K46:O46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5"/>
  <sheetViews>
    <sheetView workbookViewId="0">
      <selection activeCell="D5" sqref="D5:F5"/>
    </sheetView>
  </sheetViews>
  <sheetFormatPr defaultRowHeight="15" x14ac:dyDescent="0.25"/>
  <cols>
    <col min="2" max="2" width="4.7109375" customWidth="1"/>
    <col min="3" max="3" width="27.5703125" customWidth="1"/>
    <col min="4" max="4" width="9.7109375" style="10" customWidth="1"/>
    <col min="5" max="5" width="16.5703125" customWidth="1"/>
    <col min="6" max="6" width="10.5703125" customWidth="1"/>
    <col min="7" max="7" width="4.42578125" customWidth="1"/>
    <col min="8" max="8" width="20.42578125" customWidth="1"/>
    <col min="10" max="10" width="12.85546875" customWidth="1"/>
    <col min="12" max="12" width="6.42578125" customWidth="1"/>
    <col min="13" max="13" width="16.28515625" customWidth="1"/>
    <col min="15" max="15" width="12.28515625" customWidth="1"/>
    <col min="18" max="18" width="15.42578125" customWidth="1"/>
    <col min="20" max="20" width="10.42578125" customWidth="1"/>
    <col min="23" max="23" width="12.85546875" customWidth="1"/>
    <col min="25" max="25" width="10.5703125" customWidth="1"/>
    <col min="28" max="28" width="12" customWidth="1"/>
    <col min="30" max="30" width="10.140625" customWidth="1"/>
    <col min="33" max="33" width="10.28515625" customWidth="1"/>
    <col min="35" max="35" width="10.42578125" customWidth="1"/>
  </cols>
  <sheetData>
    <row r="3" spans="1:36" x14ac:dyDescent="0.25">
      <c r="B3" s="99" t="s">
        <v>0</v>
      </c>
      <c r="C3" s="106" t="s">
        <v>1</v>
      </c>
      <c r="D3" s="102" t="s">
        <v>2</v>
      </c>
      <c r="E3" s="103"/>
      <c r="F3" s="144"/>
      <c r="G3" s="99" t="s">
        <v>0</v>
      </c>
      <c r="H3" s="106" t="s">
        <v>1</v>
      </c>
      <c r="I3" s="102" t="s">
        <v>2</v>
      </c>
      <c r="J3" s="103"/>
      <c r="K3" s="144"/>
      <c r="L3" s="99" t="s">
        <v>0</v>
      </c>
      <c r="M3" s="106" t="s">
        <v>1</v>
      </c>
      <c r="N3" s="102" t="s">
        <v>2</v>
      </c>
      <c r="O3" s="103"/>
      <c r="P3" s="144"/>
      <c r="Q3" s="99" t="s">
        <v>0</v>
      </c>
      <c r="R3" s="106" t="s">
        <v>1</v>
      </c>
      <c r="S3" s="102" t="s">
        <v>2</v>
      </c>
      <c r="T3" s="103"/>
      <c r="U3" s="144"/>
      <c r="V3" s="99" t="s">
        <v>0</v>
      </c>
      <c r="W3" s="106" t="s">
        <v>1</v>
      </c>
      <c r="X3" s="102" t="s">
        <v>2</v>
      </c>
      <c r="Y3" s="103"/>
      <c r="Z3" s="144"/>
      <c r="AA3" s="99" t="s">
        <v>0</v>
      </c>
      <c r="AB3" s="106" t="s">
        <v>1</v>
      </c>
      <c r="AC3" s="102" t="s">
        <v>2</v>
      </c>
      <c r="AD3" s="103"/>
      <c r="AE3" s="144"/>
      <c r="AF3" s="99" t="s">
        <v>0</v>
      </c>
      <c r="AG3" s="106" t="s">
        <v>1</v>
      </c>
      <c r="AH3" s="102" t="s">
        <v>2</v>
      </c>
      <c r="AI3" s="103"/>
      <c r="AJ3" s="144"/>
    </row>
    <row r="4" spans="1:36" ht="57" x14ac:dyDescent="0.25">
      <c r="B4" s="100"/>
      <c r="C4" s="107"/>
      <c r="D4" s="44" t="s">
        <v>3</v>
      </c>
      <c r="E4" s="45" t="s">
        <v>5</v>
      </c>
      <c r="F4" s="21" t="s">
        <v>4</v>
      </c>
      <c r="G4" s="100"/>
      <c r="H4" s="107"/>
      <c r="I4" s="44" t="s">
        <v>3</v>
      </c>
      <c r="J4" s="45" t="s">
        <v>5</v>
      </c>
      <c r="K4" s="21" t="s">
        <v>4</v>
      </c>
      <c r="L4" s="100"/>
      <c r="M4" s="107"/>
      <c r="N4" s="44" t="s">
        <v>3</v>
      </c>
      <c r="O4" s="45" t="s">
        <v>5</v>
      </c>
      <c r="P4" s="21" t="s">
        <v>4</v>
      </c>
      <c r="Q4" s="100"/>
      <c r="R4" s="107"/>
      <c r="S4" s="44" t="s">
        <v>3</v>
      </c>
      <c r="T4" s="45" t="s">
        <v>5</v>
      </c>
      <c r="U4" s="21" t="s">
        <v>4</v>
      </c>
      <c r="V4" s="100"/>
      <c r="W4" s="107"/>
      <c r="X4" s="44" t="s">
        <v>3</v>
      </c>
      <c r="Y4" s="45" t="s">
        <v>5</v>
      </c>
      <c r="Z4" s="21" t="s">
        <v>4</v>
      </c>
      <c r="AA4" s="100"/>
      <c r="AB4" s="107"/>
      <c r="AC4" s="44" t="s">
        <v>3</v>
      </c>
      <c r="AD4" s="45" t="s">
        <v>5</v>
      </c>
      <c r="AE4" s="21" t="s">
        <v>4</v>
      </c>
      <c r="AF4" s="100"/>
      <c r="AG4" s="107"/>
      <c r="AH4" s="44" t="s">
        <v>3</v>
      </c>
      <c r="AI4" s="45" t="s">
        <v>5</v>
      </c>
      <c r="AJ4" s="21" t="s">
        <v>4</v>
      </c>
    </row>
    <row r="5" spans="1:36" ht="76.5" customHeight="1" x14ac:dyDescent="0.25">
      <c r="B5" s="21">
        <v>1</v>
      </c>
      <c r="C5" s="19" t="s">
        <v>7</v>
      </c>
      <c r="D5" s="102" t="s">
        <v>8</v>
      </c>
      <c r="E5" s="145"/>
      <c r="F5" s="146"/>
      <c r="G5" s="20">
        <v>2</v>
      </c>
      <c r="H5" s="43" t="s">
        <v>69</v>
      </c>
      <c r="I5" s="102" t="s">
        <v>8</v>
      </c>
      <c r="J5" s="145"/>
      <c r="K5" s="146"/>
      <c r="L5" s="20">
        <v>3</v>
      </c>
      <c r="M5" s="43" t="s">
        <v>73</v>
      </c>
      <c r="N5" s="102" t="s">
        <v>8</v>
      </c>
      <c r="O5" s="145"/>
      <c r="P5" s="146"/>
      <c r="Q5" s="20">
        <v>4</v>
      </c>
      <c r="R5" s="43" t="s">
        <v>77</v>
      </c>
      <c r="S5" s="102" t="s">
        <v>8</v>
      </c>
      <c r="T5" s="145"/>
      <c r="U5" s="146"/>
      <c r="V5" s="20">
        <v>5</v>
      </c>
      <c r="W5" s="43" t="s">
        <v>78</v>
      </c>
      <c r="X5" s="102" t="s">
        <v>8</v>
      </c>
      <c r="Y5" s="145"/>
      <c r="Z5" s="146"/>
      <c r="AA5" s="20">
        <v>6</v>
      </c>
      <c r="AB5" s="43" t="s">
        <v>80</v>
      </c>
      <c r="AC5" s="102" t="s">
        <v>8</v>
      </c>
      <c r="AD5" s="145"/>
      <c r="AE5" s="146"/>
      <c r="AF5" s="20">
        <v>7</v>
      </c>
      <c r="AG5" s="43" t="s">
        <v>83</v>
      </c>
      <c r="AH5" s="102" t="s">
        <v>8</v>
      </c>
      <c r="AI5" s="145"/>
      <c r="AJ5" s="146"/>
    </row>
    <row r="6" spans="1:36" x14ac:dyDescent="0.25">
      <c r="A6" t="s">
        <v>84</v>
      </c>
      <c r="B6" s="5"/>
      <c r="C6" s="6"/>
      <c r="D6" s="9" t="s">
        <v>9</v>
      </c>
      <c r="E6" s="8">
        <v>1</v>
      </c>
      <c r="F6" s="46">
        <v>0.2</v>
      </c>
      <c r="G6" s="1"/>
      <c r="H6" s="1"/>
      <c r="I6" s="9" t="s">
        <v>9</v>
      </c>
      <c r="J6" s="2">
        <v>1</v>
      </c>
      <c r="K6" s="8">
        <v>0.2</v>
      </c>
      <c r="L6" s="1"/>
      <c r="M6" s="9"/>
      <c r="N6" s="9" t="s">
        <v>9</v>
      </c>
      <c r="O6" s="2">
        <v>1</v>
      </c>
      <c r="P6" s="8">
        <v>0.2</v>
      </c>
      <c r="Q6" s="1"/>
      <c r="R6" s="9"/>
      <c r="S6" s="9" t="s">
        <v>9</v>
      </c>
      <c r="T6" s="2">
        <v>1</v>
      </c>
      <c r="U6" s="8">
        <v>0.2</v>
      </c>
      <c r="V6" s="1"/>
      <c r="W6" s="9"/>
      <c r="X6" s="9" t="s">
        <v>9</v>
      </c>
      <c r="Y6" s="2">
        <v>1</v>
      </c>
      <c r="Z6" s="8">
        <v>0.2</v>
      </c>
      <c r="AA6" s="1"/>
      <c r="AB6" s="9"/>
      <c r="AC6" s="9" t="s">
        <v>9</v>
      </c>
      <c r="AD6" s="2">
        <v>1</v>
      </c>
      <c r="AE6" s="8">
        <v>0.2</v>
      </c>
      <c r="AF6" s="1"/>
      <c r="AG6" s="9"/>
      <c r="AH6" s="9" t="s">
        <v>9</v>
      </c>
      <c r="AI6" s="2">
        <v>1</v>
      </c>
      <c r="AJ6" s="8">
        <v>0.2</v>
      </c>
    </row>
    <row r="7" spans="1:36" x14ac:dyDescent="0.25">
      <c r="B7" s="5"/>
      <c r="C7" s="6"/>
      <c r="D7" s="9" t="s">
        <v>10</v>
      </c>
      <c r="E7" s="8">
        <v>1</v>
      </c>
      <c r="F7" s="46">
        <v>0.2</v>
      </c>
      <c r="G7" s="1"/>
      <c r="H7" s="1"/>
      <c r="I7" s="9" t="s">
        <v>10</v>
      </c>
      <c r="J7" s="2">
        <v>1</v>
      </c>
      <c r="K7" s="8">
        <v>0.2</v>
      </c>
      <c r="L7" s="1"/>
      <c r="M7" s="9"/>
      <c r="N7" s="9" t="s">
        <v>10</v>
      </c>
      <c r="O7" s="2">
        <v>1</v>
      </c>
      <c r="P7" s="8">
        <v>0.2</v>
      </c>
      <c r="Q7" s="1"/>
      <c r="R7" s="9"/>
      <c r="S7" s="9" t="s">
        <v>10</v>
      </c>
      <c r="T7" s="2">
        <v>1</v>
      </c>
      <c r="U7" s="8">
        <v>0.2</v>
      </c>
      <c r="V7" s="1"/>
      <c r="W7" s="9"/>
      <c r="X7" s="9" t="s">
        <v>10</v>
      </c>
      <c r="Y7" s="2">
        <v>1</v>
      </c>
      <c r="Z7" s="8">
        <v>0.2</v>
      </c>
      <c r="AA7" s="1"/>
      <c r="AB7" s="9"/>
      <c r="AC7" s="9" t="s">
        <v>10</v>
      </c>
      <c r="AD7" s="2">
        <v>1</v>
      </c>
      <c r="AE7" s="8">
        <v>0.2</v>
      </c>
      <c r="AF7" s="1"/>
      <c r="AG7" s="9"/>
      <c r="AH7" s="9" t="s">
        <v>10</v>
      </c>
      <c r="AI7" s="2">
        <v>1</v>
      </c>
      <c r="AJ7" s="8">
        <v>0.2</v>
      </c>
    </row>
    <row r="8" spans="1:36" x14ac:dyDescent="0.25">
      <c r="B8" s="5"/>
      <c r="C8" s="6"/>
      <c r="D8" s="9" t="s">
        <v>11</v>
      </c>
      <c r="E8" s="29">
        <v>3</v>
      </c>
      <c r="F8" s="47">
        <v>0.3</v>
      </c>
      <c r="G8" s="1"/>
      <c r="H8" s="1"/>
      <c r="I8" s="9" t="s">
        <v>11</v>
      </c>
      <c r="J8" s="2">
        <v>3</v>
      </c>
      <c r="K8" s="8">
        <v>0.3</v>
      </c>
      <c r="L8" s="1"/>
      <c r="M8" s="9"/>
      <c r="N8" s="9" t="s">
        <v>11</v>
      </c>
      <c r="O8" s="33">
        <v>3</v>
      </c>
      <c r="P8" s="34">
        <v>0.3</v>
      </c>
      <c r="Q8" s="1"/>
      <c r="R8" s="9"/>
      <c r="S8" s="9" t="s">
        <v>11</v>
      </c>
      <c r="T8" s="33">
        <v>0</v>
      </c>
      <c r="U8" s="34">
        <v>0.3</v>
      </c>
      <c r="V8" s="1"/>
      <c r="W8" s="9"/>
      <c r="X8" s="9" t="s">
        <v>11</v>
      </c>
      <c r="Y8" s="37">
        <v>3</v>
      </c>
      <c r="Z8" s="29">
        <v>0.3</v>
      </c>
      <c r="AA8" s="1"/>
      <c r="AB8" s="9"/>
      <c r="AC8" s="9" t="s">
        <v>11</v>
      </c>
      <c r="AD8" s="37">
        <v>3</v>
      </c>
      <c r="AE8" s="29">
        <v>0.3</v>
      </c>
      <c r="AF8" s="1"/>
      <c r="AG8" s="9"/>
      <c r="AH8" s="9" t="s">
        <v>11</v>
      </c>
      <c r="AI8" s="37">
        <v>1</v>
      </c>
      <c r="AJ8" s="29">
        <v>0.3</v>
      </c>
    </row>
    <row r="9" spans="1:36" x14ac:dyDescent="0.25">
      <c r="B9" s="5"/>
      <c r="C9" s="6"/>
      <c r="D9" s="9" t="s">
        <v>12</v>
      </c>
      <c r="E9" s="8">
        <v>3</v>
      </c>
      <c r="F9" s="46">
        <v>0.1</v>
      </c>
      <c r="G9" s="1"/>
      <c r="H9" s="1"/>
      <c r="I9" s="9" t="s">
        <v>12</v>
      </c>
      <c r="J9" s="2">
        <v>2</v>
      </c>
      <c r="K9" s="8">
        <v>0.1</v>
      </c>
      <c r="L9" s="1"/>
      <c r="M9" s="9"/>
      <c r="N9" s="9" t="s">
        <v>12</v>
      </c>
      <c r="O9" s="2">
        <v>2</v>
      </c>
      <c r="P9" s="8">
        <v>0.1</v>
      </c>
      <c r="Q9" s="1"/>
      <c r="R9" s="9"/>
      <c r="S9" s="9" t="s">
        <v>12</v>
      </c>
      <c r="T9" s="2">
        <v>0</v>
      </c>
      <c r="U9" s="8">
        <v>0.1</v>
      </c>
      <c r="V9" s="1"/>
      <c r="W9" s="9"/>
      <c r="X9" s="9" t="s">
        <v>12</v>
      </c>
      <c r="Y9" s="2">
        <v>0</v>
      </c>
      <c r="Z9" s="8">
        <v>0.1</v>
      </c>
      <c r="AA9" s="1"/>
      <c r="AB9" s="9"/>
      <c r="AC9" s="9" t="s">
        <v>12</v>
      </c>
      <c r="AD9" s="2">
        <v>2</v>
      </c>
      <c r="AE9" s="8">
        <v>0.1</v>
      </c>
      <c r="AF9" s="1"/>
      <c r="AG9" s="9"/>
      <c r="AH9" s="9" t="s">
        <v>12</v>
      </c>
      <c r="AI9" s="2">
        <v>0</v>
      </c>
      <c r="AJ9" s="42">
        <v>0.1</v>
      </c>
    </row>
    <row r="10" spans="1:36" x14ac:dyDescent="0.25">
      <c r="B10" s="5"/>
      <c r="C10" s="6"/>
      <c r="D10" s="9" t="s">
        <v>13</v>
      </c>
      <c r="E10" s="8">
        <v>1</v>
      </c>
      <c r="F10" s="46">
        <v>0.2</v>
      </c>
      <c r="G10" s="1"/>
      <c r="H10" s="1"/>
      <c r="I10" s="9" t="s">
        <v>13</v>
      </c>
      <c r="J10" s="2">
        <v>1</v>
      </c>
      <c r="K10" s="8">
        <v>0.2</v>
      </c>
      <c r="L10" s="1"/>
      <c r="M10" s="9"/>
      <c r="N10" s="9" t="s">
        <v>13</v>
      </c>
      <c r="O10" s="2">
        <v>1</v>
      </c>
      <c r="P10" s="8">
        <v>0.2</v>
      </c>
      <c r="Q10" s="1"/>
      <c r="R10" s="9"/>
      <c r="S10" s="9" t="s">
        <v>13</v>
      </c>
      <c r="T10" s="2">
        <v>1</v>
      </c>
      <c r="U10" s="8">
        <v>0.2</v>
      </c>
      <c r="V10" s="1"/>
      <c r="W10" s="9"/>
      <c r="X10" s="9" t="s">
        <v>13</v>
      </c>
      <c r="Y10" s="2">
        <v>1</v>
      </c>
      <c r="Z10" s="8">
        <v>0.2</v>
      </c>
      <c r="AA10" s="1"/>
      <c r="AB10" s="9"/>
      <c r="AC10" s="9" t="s">
        <v>13</v>
      </c>
      <c r="AD10" s="2">
        <v>1</v>
      </c>
      <c r="AE10" s="8">
        <v>0.2</v>
      </c>
      <c r="AF10" s="1"/>
      <c r="AG10" s="9"/>
      <c r="AH10" s="9" t="s">
        <v>13</v>
      </c>
      <c r="AI10" s="2">
        <v>1</v>
      </c>
      <c r="AJ10" s="8">
        <v>0.2</v>
      </c>
    </row>
    <row r="11" spans="1:36" x14ac:dyDescent="0.25">
      <c r="B11" s="5"/>
      <c r="C11" s="5" t="s">
        <v>68</v>
      </c>
      <c r="D11" s="9"/>
      <c r="E11" s="5">
        <f>SUM(E6:E10)</f>
        <v>9</v>
      </c>
      <c r="F11" s="26">
        <f>SUM(F6:F10)</f>
        <v>1</v>
      </c>
      <c r="G11" s="1"/>
      <c r="H11" s="1"/>
      <c r="I11" s="1"/>
      <c r="J11" s="3">
        <f>SUM(J6:J10)</f>
        <v>8</v>
      </c>
      <c r="K11" s="24">
        <f>SUM(K6:K10)</f>
        <v>1</v>
      </c>
      <c r="L11" s="1"/>
      <c r="M11" s="1"/>
      <c r="N11" s="1"/>
      <c r="O11" s="3">
        <f>SUM(O6:O10)</f>
        <v>8</v>
      </c>
      <c r="P11" s="24">
        <f>SUM(P6:P10)</f>
        <v>1</v>
      </c>
      <c r="Q11" s="1"/>
      <c r="R11" s="1"/>
      <c r="S11" s="1"/>
      <c r="T11" s="3">
        <f>SUM(T6:T10)</f>
        <v>3</v>
      </c>
      <c r="U11" s="24">
        <f>SUM(U6:U10)</f>
        <v>1</v>
      </c>
      <c r="V11" s="1"/>
      <c r="W11" s="1"/>
      <c r="X11" s="1"/>
      <c r="Y11" s="3">
        <f>SUM(Y6:Y10)</f>
        <v>6</v>
      </c>
      <c r="Z11" s="24">
        <f>SUM(Z6:Z10)</f>
        <v>1</v>
      </c>
      <c r="AA11" s="1"/>
      <c r="AB11" s="1"/>
      <c r="AC11" s="1"/>
      <c r="AD11" s="3">
        <f>SUM(AD6:AD10)</f>
        <v>8</v>
      </c>
      <c r="AE11" s="24">
        <f>SUM(AE6:AE10)</f>
        <v>1</v>
      </c>
      <c r="AF11" s="1"/>
      <c r="AG11" s="1"/>
      <c r="AH11" s="1"/>
      <c r="AI11" s="3">
        <f>SUM(AI6:AI10)</f>
        <v>4</v>
      </c>
      <c r="AJ11" s="24">
        <f>SUM(AJ6:AJ10)</f>
        <v>1</v>
      </c>
    </row>
    <row r="12" spans="1:36" x14ac:dyDescent="0.25">
      <c r="B12" s="5"/>
      <c r="C12" s="6"/>
      <c r="D12" s="102" t="s">
        <v>14</v>
      </c>
      <c r="E12" s="145"/>
      <c r="F12" s="146"/>
      <c r="G12" s="1"/>
      <c r="H12" s="1"/>
      <c r="I12" s="102" t="s">
        <v>70</v>
      </c>
      <c r="J12" s="145"/>
      <c r="K12" s="146"/>
      <c r="L12" s="1"/>
      <c r="M12" s="1"/>
      <c r="N12" s="102" t="s">
        <v>14</v>
      </c>
      <c r="O12" s="145"/>
      <c r="P12" s="146"/>
      <c r="Q12" s="1"/>
      <c r="R12" s="1"/>
      <c r="S12" s="102" t="s">
        <v>14</v>
      </c>
      <c r="T12" s="145"/>
      <c r="U12" s="146"/>
      <c r="V12" s="1"/>
      <c r="W12" s="1"/>
      <c r="X12" s="102" t="s">
        <v>70</v>
      </c>
      <c r="Y12" s="145"/>
      <c r="Z12" s="146"/>
      <c r="AA12" s="1"/>
      <c r="AB12" s="1"/>
      <c r="AC12" s="102" t="s">
        <v>70</v>
      </c>
      <c r="AD12" s="145"/>
      <c r="AE12" s="146"/>
      <c r="AF12" s="1"/>
      <c r="AG12" s="1"/>
      <c r="AH12" s="102" t="s">
        <v>70</v>
      </c>
      <c r="AI12" s="145"/>
      <c r="AJ12" s="146"/>
    </row>
    <row r="13" spans="1:36" x14ac:dyDescent="0.25">
      <c r="B13" s="5"/>
      <c r="C13" s="7"/>
      <c r="D13" s="9" t="s">
        <v>15</v>
      </c>
      <c r="E13" s="8">
        <v>1</v>
      </c>
      <c r="F13" s="8">
        <v>0.25</v>
      </c>
      <c r="G13" s="1"/>
      <c r="H13" s="1"/>
      <c r="I13" s="9" t="s">
        <v>15</v>
      </c>
      <c r="J13" s="1"/>
      <c r="K13" s="1"/>
      <c r="L13" s="1"/>
      <c r="M13" s="1"/>
      <c r="N13" s="9" t="s">
        <v>15</v>
      </c>
      <c r="O13" s="2">
        <v>1</v>
      </c>
      <c r="P13" s="8">
        <v>0.25</v>
      </c>
      <c r="Q13" s="1"/>
      <c r="R13" s="1"/>
      <c r="S13" s="9" t="s">
        <v>15</v>
      </c>
      <c r="T13" s="2">
        <v>1</v>
      </c>
      <c r="U13" s="8">
        <v>0.25</v>
      </c>
      <c r="V13" s="1"/>
      <c r="W13" s="1"/>
      <c r="X13" s="9" t="s">
        <v>15</v>
      </c>
      <c r="Y13" s="2"/>
      <c r="Z13" s="8"/>
      <c r="AA13" s="1"/>
      <c r="AB13" s="1"/>
      <c r="AC13" s="9" t="s">
        <v>15</v>
      </c>
      <c r="AD13" s="2"/>
      <c r="AE13" s="8"/>
      <c r="AF13" s="1"/>
      <c r="AG13" s="1"/>
      <c r="AH13" s="9" t="s">
        <v>15</v>
      </c>
      <c r="AI13" s="2"/>
      <c r="AJ13" s="8"/>
    </row>
    <row r="14" spans="1:36" x14ac:dyDescent="0.25">
      <c r="B14" s="5"/>
      <c r="C14" s="6"/>
      <c r="D14" s="9" t="s">
        <v>16</v>
      </c>
      <c r="E14" s="8">
        <v>1</v>
      </c>
      <c r="F14" s="8">
        <v>0.25</v>
      </c>
      <c r="G14" s="1"/>
      <c r="H14" s="1"/>
      <c r="I14" s="9" t="s">
        <v>16</v>
      </c>
      <c r="J14" s="1"/>
      <c r="K14" s="1"/>
      <c r="L14" s="1"/>
      <c r="M14" s="1"/>
      <c r="N14" s="9" t="s">
        <v>16</v>
      </c>
      <c r="O14" s="2">
        <v>1</v>
      </c>
      <c r="P14" s="8">
        <v>0.25</v>
      </c>
      <c r="Q14" s="1"/>
      <c r="R14" s="1"/>
      <c r="S14" s="9" t="s">
        <v>16</v>
      </c>
      <c r="T14" s="2">
        <v>1</v>
      </c>
      <c r="U14" s="8">
        <v>0.25</v>
      </c>
      <c r="V14" s="1"/>
      <c r="W14" s="1"/>
      <c r="X14" s="9" t="s">
        <v>16</v>
      </c>
      <c r="Y14" s="2"/>
      <c r="Z14" s="8"/>
      <c r="AA14" s="1"/>
      <c r="AB14" s="1"/>
      <c r="AC14" s="9" t="s">
        <v>16</v>
      </c>
      <c r="AD14" s="2"/>
      <c r="AE14" s="8"/>
      <c r="AF14" s="1"/>
      <c r="AG14" s="1"/>
      <c r="AH14" s="9" t="s">
        <v>16</v>
      </c>
      <c r="AI14" s="2"/>
      <c r="AJ14" s="8"/>
    </row>
    <row r="15" spans="1:36" x14ac:dyDescent="0.25">
      <c r="B15" s="5"/>
      <c r="C15" s="6"/>
      <c r="D15" s="9" t="s">
        <v>17</v>
      </c>
      <c r="E15" s="8">
        <v>3</v>
      </c>
      <c r="F15" s="8">
        <v>0.25</v>
      </c>
      <c r="G15" s="1"/>
      <c r="H15" s="1"/>
      <c r="I15" s="9" t="s">
        <v>17</v>
      </c>
      <c r="J15" s="1"/>
      <c r="K15" s="1"/>
      <c r="L15" s="1"/>
      <c r="M15" s="1"/>
      <c r="N15" s="9" t="s">
        <v>17</v>
      </c>
      <c r="O15" s="2">
        <v>3</v>
      </c>
      <c r="P15" s="8">
        <v>0.25</v>
      </c>
      <c r="Q15" s="1"/>
      <c r="R15" s="1"/>
      <c r="S15" s="9" t="s">
        <v>17</v>
      </c>
      <c r="T15" s="37">
        <v>3</v>
      </c>
      <c r="U15" s="29">
        <v>0.25</v>
      </c>
      <c r="V15" s="1"/>
      <c r="W15" s="1"/>
      <c r="X15" s="9" t="s">
        <v>17</v>
      </c>
      <c r="Y15" s="2"/>
      <c r="Z15" s="8"/>
      <c r="AA15" s="1"/>
      <c r="AB15" s="1"/>
      <c r="AC15" s="9" t="s">
        <v>17</v>
      </c>
      <c r="AD15" s="2"/>
      <c r="AE15" s="8"/>
      <c r="AF15" s="1"/>
      <c r="AG15" s="1"/>
      <c r="AH15" s="9" t="s">
        <v>17</v>
      </c>
      <c r="AI15" s="2"/>
      <c r="AJ15" s="8"/>
    </row>
    <row r="16" spans="1:36" x14ac:dyDescent="0.25">
      <c r="B16" s="5"/>
      <c r="C16" s="6"/>
      <c r="D16" s="9" t="s">
        <v>18</v>
      </c>
      <c r="E16" s="8">
        <v>1</v>
      </c>
      <c r="F16" s="8">
        <v>0.25</v>
      </c>
      <c r="G16" s="1"/>
      <c r="H16" s="1"/>
      <c r="I16" s="9" t="s">
        <v>18</v>
      </c>
      <c r="J16" s="1"/>
      <c r="K16" s="1"/>
      <c r="L16" s="1"/>
      <c r="M16" s="1"/>
      <c r="N16" s="9" t="s">
        <v>18</v>
      </c>
      <c r="O16" s="2">
        <v>1</v>
      </c>
      <c r="P16" s="8">
        <v>0.25</v>
      </c>
      <c r="Q16" s="1"/>
      <c r="R16" s="1"/>
      <c r="S16" s="9" t="s">
        <v>18</v>
      </c>
      <c r="T16" s="2">
        <v>1</v>
      </c>
      <c r="U16" s="8">
        <v>0.25</v>
      </c>
      <c r="V16" s="1"/>
      <c r="W16" s="1"/>
      <c r="X16" s="9" t="s">
        <v>18</v>
      </c>
      <c r="Y16" s="2"/>
      <c r="Z16" s="8"/>
      <c r="AA16" s="1"/>
      <c r="AB16" s="1"/>
      <c r="AC16" s="9" t="s">
        <v>18</v>
      </c>
      <c r="AD16" s="2"/>
      <c r="AE16" s="8"/>
      <c r="AF16" s="1"/>
      <c r="AG16" s="1"/>
      <c r="AH16" s="9" t="s">
        <v>18</v>
      </c>
      <c r="AI16" s="2"/>
      <c r="AJ16" s="8"/>
    </row>
    <row r="17" spans="2:36" x14ac:dyDescent="0.25">
      <c r="B17" s="5"/>
      <c r="C17" s="5" t="s">
        <v>68</v>
      </c>
      <c r="D17" s="9"/>
      <c r="E17" s="5">
        <f>SUM(E13:E16)</f>
        <v>6</v>
      </c>
      <c r="F17" s="26">
        <f>SUM(F13:F16)</f>
        <v>1</v>
      </c>
      <c r="G17" s="1"/>
      <c r="H17" s="1"/>
      <c r="I17" s="1"/>
      <c r="J17" s="1"/>
      <c r="K17" s="1"/>
      <c r="L17" s="1"/>
      <c r="M17" s="1"/>
      <c r="N17" s="1"/>
      <c r="O17" s="3">
        <f>SUM(O13:O16)</f>
        <v>6</v>
      </c>
      <c r="P17" s="22">
        <f>SUM(P13:P16)</f>
        <v>1</v>
      </c>
      <c r="Q17" s="1"/>
      <c r="R17" s="1"/>
      <c r="S17" s="1"/>
      <c r="T17" s="3">
        <f>SUM(T13:T16)</f>
        <v>6</v>
      </c>
      <c r="U17" s="22">
        <f>SUM(U13:U16)</f>
        <v>1</v>
      </c>
      <c r="V17" s="1"/>
      <c r="W17" s="1"/>
      <c r="X17" s="1"/>
      <c r="Y17" s="3"/>
      <c r="Z17" s="22"/>
      <c r="AA17" s="1"/>
      <c r="AB17" s="1"/>
      <c r="AC17" s="1"/>
      <c r="AD17" s="3"/>
      <c r="AE17" s="22"/>
      <c r="AF17" s="1"/>
      <c r="AG17" s="1"/>
      <c r="AH17" s="1"/>
      <c r="AI17" s="3"/>
      <c r="AJ17" s="22"/>
    </row>
    <row r="18" spans="2:36" x14ac:dyDescent="0.25">
      <c r="B18" s="3"/>
      <c r="C18" s="1"/>
      <c r="D18" s="102" t="s">
        <v>19</v>
      </c>
      <c r="E18" s="145"/>
      <c r="F18" s="146"/>
      <c r="G18" s="1"/>
      <c r="H18" s="1"/>
      <c r="I18" s="102" t="s">
        <v>71</v>
      </c>
      <c r="J18" s="145"/>
      <c r="K18" s="146"/>
      <c r="L18" s="1"/>
      <c r="M18" s="1"/>
      <c r="N18" s="102" t="s">
        <v>71</v>
      </c>
      <c r="O18" s="145"/>
      <c r="P18" s="146"/>
      <c r="Q18" s="1"/>
      <c r="R18" s="1"/>
      <c r="S18" s="102" t="s">
        <v>71</v>
      </c>
      <c r="T18" s="145"/>
      <c r="U18" s="146"/>
      <c r="V18" s="1"/>
      <c r="W18" s="1"/>
      <c r="X18" s="102" t="s">
        <v>71</v>
      </c>
      <c r="Y18" s="145"/>
      <c r="Z18" s="146"/>
      <c r="AA18" s="1"/>
      <c r="AB18" s="1"/>
      <c r="AC18" s="102" t="s">
        <v>71</v>
      </c>
      <c r="AD18" s="145"/>
      <c r="AE18" s="146"/>
      <c r="AF18" s="1"/>
      <c r="AG18" s="1"/>
      <c r="AH18" s="102" t="s">
        <v>71</v>
      </c>
      <c r="AI18" s="145"/>
      <c r="AJ18" s="146"/>
    </row>
    <row r="19" spans="2:36" x14ac:dyDescent="0.25">
      <c r="B19" s="3"/>
      <c r="C19" s="1"/>
      <c r="D19" s="12" t="s">
        <v>20</v>
      </c>
      <c r="E19" s="11">
        <v>1</v>
      </c>
      <c r="F19" s="27">
        <v>0.2</v>
      </c>
      <c r="G19" s="1"/>
      <c r="H19" s="1"/>
      <c r="I19" s="12" t="s">
        <v>20</v>
      </c>
      <c r="J19" s="1"/>
      <c r="K19" s="1"/>
      <c r="L19" s="1"/>
      <c r="M19" s="1"/>
      <c r="N19" s="12" t="s">
        <v>20</v>
      </c>
      <c r="O19" s="1"/>
      <c r="P19" s="1"/>
      <c r="Q19" s="1"/>
      <c r="R19" s="1"/>
      <c r="S19" s="12" t="s">
        <v>20</v>
      </c>
      <c r="T19" s="1"/>
      <c r="U19" s="1"/>
      <c r="V19" s="1"/>
      <c r="W19" s="1"/>
      <c r="X19" s="12" t="s">
        <v>20</v>
      </c>
      <c r="Y19" s="1"/>
      <c r="Z19" s="1"/>
      <c r="AA19" s="1"/>
      <c r="AB19" s="1"/>
      <c r="AC19" s="12" t="s">
        <v>20</v>
      </c>
      <c r="AD19" s="1"/>
      <c r="AE19" s="1"/>
      <c r="AF19" s="1"/>
      <c r="AG19" s="1"/>
      <c r="AH19" s="12" t="s">
        <v>20</v>
      </c>
      <c r="AI19" s="1"/>
      <c r="AJ19" s="1"/>
    </row>
    <row r="20" spans="2:36" x14ac:dyDescent="0.25">
      <c r="B20" s="3"/>
      <c r="C20" s="1"/>
      <c r="D20" s="12" t="s">
        <v>21</v>
      </c>
      <c r="E20" s="11">
        <v>1</v>
      </c>
      <c r="F20" s="27">
        <v>0.15</v>
      </c>
      <c r="G20" s="1"/>
      <c r="H20" s="1"/>
      <c r="I20" s="12" t="s">
        <v>21</v>
      </c>
      <c r="J20" s="1"/>
      <c r="K20" s="1"/>
      <c r="L20" s="1"/>
      <c r="M20" s="1"/>
      <c r="N20" s="12" t="s">
        <v>21</v>
      </c>
      <c r="O20" s="1"/>
      <c r="P20" s="1"/>
      <c r="Q20" s="1"/>
      <c r="R20" s="1"/>
      <c r="S20" s="12" t="s">
        <v>21</v>
      </c>
      <c r="T20" s="1"/>
      <c r="U20" s="1"/>
      <c r="V20" s="1"/>
      <c r="W20" s="1"/>
      <c r="X20" s="12" t="s">
        <v>21</v>
      </c>
      <c r="Y20" s="1"/>
      <c r="Z20" s="1"/>
      <c r="AA20" s="1"/>
      <c r="AB20" s="1"/>
      <c r="AC20" s="12" t="s">
        <v>21</v>
      </c>
      <c r="AD20" s="1"/>
      <c r="AE20" s="1"/>
      <c r="AF20" s="1"/>
      <c r="AG20" s="1"/>
      <c r="AH20" s="12" t="s">
        <v>21</v>
      </c>
      <c r="AI20" s="1"/>
      <c r="AJ20" s="1"/>
    </row>
    <row r="21" spans="2:36" x14ac:dyDescent="0.25">
      <c r="B21" s="3"/>
      <c r="C21" s="1"/>
      <c r="D21" s="12" t="s">
        <v>22</v>
      </c>
      <c r="E21" s="11">
        <v>2</v>
      </c>
      <c r="F21" s="40">
        <v>0.15</v>
      </c>
      <c r="G21" s="1"/>
      <c r="H21" s="1"/>
      <c r="I21" s="12" t="s">
        <v>22</v>
      </c>
      <c r="J21" s="1"/>
      <c r="K21" s="1"/>
      <c r="L21" s="1"/>
      <c r="M21" s="1"/>
      <c r="N21" s="12" t="s">
        <v>22</v>
      </c>
      <c r="O21" s="1"/>
      <c r="P21" s="1"/>
      <c r="Q21" s="1"/>
      <c r="R21" s="1"/>
      <c r="S21" s="12" t="s">
        <v>22</v>
      </c>
      <c r="T21" s="1"/>
      <c r="U21" s="1"/>
      <c r="V21" s="1"/>
      <c r="W21" s="1"/>
      <c r="X21" s="12" t="s">
        <v>22</v>
      </c>
      <c r="Y21" s="1"/>
      <c r="Z21" s="1"/>
      <c r="AA21" s="1"/>
      <c r="AB21" s="1"/>
      <c r="AC21" s="12" t="s">
        <v>22</v>
      </c>
      <c r="AD21" s="1"/>
      <c r="AE21" s="1"/>
      <c r="AF21" s="1"/>
      <c r="AG21" s="1"/>
      <c r="AH21" s="12" t="s">
        <v>22</v>
      </c>
      <c r="AI21" s="1"/>
      <c r="AJ21" s="1"/>
    </row>
    <row r="22" spans="2:36" x14ac:dyDescent="0.25">
      <c r="B22" s="3"/>
      <c r="C22" s="1"/>
      <c r="D22" s="12" t="s">
        <v>23</v>
      </c>
      <c r="E22" s="11">
        <v>0</v>
      </c>
      <c r="F22" s="40">
        <v>0.15</v>
      </c>
      <c r="G22" s="1"/>
      <c r="H22" s="1"/>
      <c r="I22" s="12" t="s">
        <v>23</v>
      </c>
      <c r="J22" s="1"/>
      <c r="K22" s="1"/>
      <c r="L22" s="1"/>
      <c r="M22" s="1"/>
      <c r="N22" s="12" t="s">
        <v>23</v>
      </c>
      <c r="O22" s="1"/>
      <c r="P22" s="1"/>
      <c r="Q22" s="1"/>
      <c r="R22" s="1"/>
      <c r="S22" s="12" t="s">
        <v>23</v>
      </c>
      <c r="T22" s="1"/>
      <c r="U22" s="1"/>
      <c r="V22" s="1"/>
      <c r="W22" s="1"/>
      <c r="X22" s="12" t="s">
        <v>23</v>
      </c>
      <c r="Y22" s="1"/>
      <c r="Z22" s="1"/>
      <c r="AA22" s="1"/>
      <c r="AB22" s="1"/>
      <c r="AC22" s="12" t="s">
        <v>23</v>
      </c>
      <c r="AD22" s="1"/>
      <c r="AE22" s="1"/>
      <c r="AF22" s="1"/>
      <c r="AG22" s="1"/>
      <c r="AH22" s="12" t="s">
        <v>23</v>
      </c>
      <c r="AI22" s="1"/>
      <c r="AJ22" s="1"/>
    </row>
    <row r="23" spans="2:36" x14ac:dyDescent="0.25">
      <c r="B23" s="3"/>
      <c r="C23" s="1"/>
      <c r="D23" s="12" t="s">
        <v>24</v>
      </c>
      <c r="E23" s="11">
        <v>1</v>
      </c>
      <c r="F23" s="27">
        <v>0.2</v>
      </c>
      <c r="G23" s="1"/>
      <c r="H23" s="1"/>
      <c r="I23" s="12" t="s">
        <v>24</v>
      </c>
      <c r="J23" s="1"/>
      <c r="K23" s="1"/>
      <c r="L23" s="1"/>
      <c r="M23" s="1"/>
      <c r="N23" s="12" t="s">
        <v>24</v>
      </c>
      <c r="O23" s="1"/>
      <c r="P23" s="1"/>
      <c r="Q23" s="1"/>
      <c r="R23" s="1"/>
      <c r="S23" s="12" t="s">
        <v>24</v>
      </c>
      <c r="T23" s="1"/>
      <c r="U23" s="1"/>
      <c r="V23" s="1"/>
      <c r="W23" s="1"/>
      <c r="X23" s="12" t="s">
        <v>24</v>
      </c>
      <c r="Y23" s="1"/>
      <c r="Z23" s="1"/>
      <c r="AA23" s="1"/>
      <c r="AB23" s="1"/>
      <c r="AC23" s="12" t="s">
        <v>24</v>
      </c>
      <c r="AD23" s="1"/>
      <c r="AE23" s="1"/>
      <c r="AF23" s="1"/>
      <c r="AG23" s="1"/>
      <c r="AH23" s="12" t="s">
        <v>24</v>
      </c>
      <c r="AI23" s="1"/>
      <c r="AJ23" s="1"/>
    </row>
    <row r="24" spans="2:36" x14ac:dyDescent="0.25">
      <c r="B24" s="3"/>
      <c r="C24" s="1"/>
      <c r="D24" s="12" t="s">
        <v>25</v>
      </c>
      <c r="E24" s="11">
        <v>1</v>
      </c>
      <c r="F24" s="27">
        <v>0.15</v>
      </c>
      <c r="G24" s="1"/>
      <c r="H24" s="1"/>
      <c r="I24" s="12" t="s">
        <v>25</v>
      </c>
      <c r="J24" s="1"/>
      <c r="K24" s="1"/>
      <c r="L24" s="1"/>
      <c r="M24" s="1"/>
      <c r="N24" s="12" t="s">
        <v>25</v>
      </c>
      <c r="O24" s="1"/>
      <c r="P24" s="1"/>
      <c r="Q24" s="1"/>
      <c r="R24" s="1"/>
      <c r="S24" s="12" t="s">
        <v>25</v>
      </c>
      <c r="T24" s="1"/>
      <c r="U24" s="1"/>
      <c r="V24" s="1"/>
      <c r="W24" s="1"/>
      <c r="X24" s="12" t="s">
        <v>25</v>
      </c>
      <c r="Y24" s="1"/>
      <c r="Z24" s="1"/>
      <c r="AA24" s="1"/>
      <c r="AB24" s="1"/>
      <c r="AC24" s="12" t="s">
        <v>25</v>
      </c>
      <c r="AD24" s="1"/>
      <c r="AE24" s="1"/>
      <c r="AF24" s="1"/>
      <c r="AG24" s="1"/>
      <c r="AH24" s="12" t="s">
        <v>25</v>
      </c>
      <c r="AI24" s="1"/>
      <c r="AJ24" s="1"/>
    </row>
    <row r="25" spans="2:36" x14ac:dyDescent="0.25">
      <c r="B25" s="3"/>
      <c r="C25" s="5" t="s">
        <v>68</v>
      </c>
      <c r="D25" s="17"/>
      <c r="E25" s="3">
        <f>SUM(E19:E24)</f>
        <v>6</v>
      </c>
      <c r="F25" s="22">
        <f>SUM(F19:F24)</f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x14ac:dyDescent="0.25">
      <c r="B26" s="3"/>
      <c r="C26" s="1"/>
      <c r="D26" s="102" t="s">
        <v>26</v>
      </c>
      <c r="E26" s="145"/>
      <c r="F26" s="146"/>
      <c r="G26" s="1"/>
      <c r="H26" s="1"/>
      <c r="I26" s="102" t="s">
        <v>26</v>
      </c>
      <c r="J26" s="145"/>
      <c r="K26" s="146"/>
      <c r="L26" s="1"/>
      <c r="M26" s="1"/>
      <c r="N26" s="102" t="s">
        <v>74</v>
      </c>
      <c r="O26" s="145"/>
      <c r="P26" s="146"/>
      <c r="Q26" s="1"/>
      <c r="R26" s="1"/>
      <c r="S26" s="102" t="s">
        <v>74</v>
      </c>
      <c r="T26" s="145"/>
      <c r="U26" s="146"/>
      <c r="V26" s="1"/>
      <c r="W26" s="1"/>
      <c r="X26" s="102" t="s">
        <v>74</v>
      </c>
      <c r="Y26" s="145"/>
      <c r="Z26" s="146"/>
      <c r="AA26" s="1"/>
      <c r="AB26" s="1"/>
      <c r="AC26" s="102" t="s">
        <v>74</v>
      </c>
      <c r="AD26" s="145"/>
      <c r="AE26" s="146"/>
      <c r="AF26" s="1"/>
      <c r="AG26" s="1"/>
      <c r="AH26" s="102" t="s">
        <v>74</v>
      </c>
      <c r="AI26" s="145"/>
      <c r="AJ26" s="146"/>
    </row>
    <row r="27" spans="2:36" x14ac:dyDescent="0.25">
      <c r="B27" s="3"/>
      <c r="C27" s="1"/>
      <c r="D27" s="12" t="s">
        <v>27</v>
      </c>
      <c r="E27" s="11">
        <v>1</v>
      </c>
      <c r="F27" s="27">
        <v>0.25</v>
      </c>
      <c r="G27" s="1"/>
      <c r="H27" s="1"/>
      <c r="I27" s="12" t="s">
        <v>27</v>
      </c>
      <c r="J27" s="2">
        <v>1</v>
      </c>
      <c r="K27" s="11">
        <v>0.25</v>
      </c>
      <c r="L27" s="1"/>
      <c r="M27" s="1"/>
      <c r="N27" s="12" t="s">
        <v>27</v>
      </c>
      <c r="O27" s="1"/>
      <c r="P27" s="1"/>
      <c r="Q27" s="1"/>
      <c r="R27" s="1"/>
      <c r="S27" s="12" t="s">
        <v>27</v>
      </c>
      <c r="T27" s="1"/>
      <c r="U27" s="1"/>
      <c r="V27" s="1"/>
      <c r="W27" s="1"/>
      <c r="X27" s="12" t="s">
        <v>27</v>
      </c>
      <c r="Y27" s="1"/>
      <c r="Z27" s="1"/>
      <c r="AA27" s="1"/>
      <c r="AB27" s="1"/>
      <c r="AC27" s="12" t="s">
        <v>27</v>
      </c>
      <c r="AD27" s="1"/>
      <c r="AE27" s="1"/>
      <c r="AF27" s="1"/>
      <c r="AG27" s="1"/>
      <c r="AH27" s="12" t="s">
        <v>27</v>
      </c>
      <c r="AI27" s="1"/>
      <c r="AJ27" s="1"/>
    </row>
    <row r="28" spans="2:36" x14ac:dyDescent="0.25">
      <c r="B28" s="3"/>
      <c r="C28" s="1"/>
      <c r="D28" s="12" t="s">
        <v>28</v>
      </c>
      <c r="E28" s="11">
        <v>1</v>
      </c>
      <c r="F28" s="27">
        <v>0.25</v>
      </c>
      <c r="G28" s="1"/>
      <c r="H28" s="1"/>
      <c r="I28" s="12" t="s">
        <v>28</v>
      </c>
      <c r="J28" s="2">
        <v>1</v>
      </c>
      <c r="K28" s="11">
        <v>0.25</v>
      </c>
      <c r="L28" s="1"/>
      <c r="M28" s="1"/>
      <c r="N28" s="12" t="s">
        <v>28</v>
      </c>
      <c r="O28" s="1"/>
      <c r="P28" s="1"/>
      <c r="Q28" s="1"/>
      <c r="R28" s="1"/>
      <c r="S28" s="12" t="s">
        <v>28</v>
      </c>
      <c r="T28" s="1"/>
      <c r="U28" s="1"/>
      <c r="V28" s="1"/>
      <c r="W28" s="1"/>
      <c r="X28" s="12" t="s">
        <v>28</v>
      </c>
      <c r="Y28" s="1"/>
      <c r="Z28" s="1"/>
      <c r="AA28" s="1"/>
      <c r="AB28" s="1"/>
      <c r="AC28" s="12" t="s">
        <v>28</v>
      </c>
      <c r="AD28" s="1"/>
      <c r="AE28" s="1"/>
      <c r="AF28" s="1"/>
      <c r="AG28" s="1"/>
      <c r="AH28" s="12" t="s">
        <v>28</v>
      </c>
      <c r="AI28" s="1"/>
      <c r="AJ28" s="1"/>
    </row>
    <row r="29" spans="2:36" x14ac:dyDescent="0.25">
      <c r="B29" s="1"/>
      <c r="C29" s="1"/>
      <c r="D29" s="12" t="s">
        <v>29</v>
      </c>
      <c r="E29" s="11">
        <v>2</v>
      </c>
      <c r="F29" s="27">
        <v>0.25</v>
      </c>
      <c r="G29" s="1"/>
      <c r="H29" s="1"/>
      <c r="I29" s="12" t="s">
        <v>29</v>
      </c>
      <c r="J29" s="2">
        <v>3</v>
      </c>
      <c r="K29" s="11">
        <v>0.25</v>
      </c>
      <c r="L29" s="1"/>
      <c r="M29" s="1"/>
      <c r="N29" s="12" t="s">
        <v>29</v>
      </c>
      <c r="O29" s="1"/>
      <c r="P29" s="1"/>
      <c r="Q29" s="1"/>
      <c r="R29" s="1"/>
      <c r="S29" s="12" t="s">
        <v>29</v>
      </c>
      <c r="T29" s="1"/>
      <c r="U29" s="1"/>
      <c r="V29" s="1"/>
      <c r="W29" s="1"/>
      <c r="X29" s="12" t="s">
        <v>29</v>
      </c>
      <c r="Y29" s="1"/>
      <c r="Z29" s="1"/>
      <c r="AA29" s="1"/>
      <c r="AB29" s="1"/>
      <c r="AC29" s="12" t="s">
        <v>29</v>
      </c>
      <c r="AD29" s="1"/>
      <c r="AE29" s="1"/>
      <c r="AF29" s="1"/>
      <c r="AG29" s="1"/>
      <c r="AH29" s="12" t="s">
        <v>29</v>
      </c>
      <c r="AI29" s="1"/>
      <c r="AJ29" s="1"/>
    </row>
    <row r="30" spans="2:36" x14ac:dyDescent="0.25">
      <c r="B30" s="1"/>
      <c r="C30" s="1"/>
      <c r="D30" s="12" t="s">
        <v>30</v>
      </c>
      <c r="E30" s="11">
        <v>1</v>
      </c>
      <c r="F30" s="27">
        <v>0.25</v>
      </c>
      <c r="G30" s="1"/>
      <c r="H30" s="1"/>
      <c r="I30" s="12" t="s">
        <v>30</v>
      </c>
      <c r="J30" s="2">
        <v>1</v>
      </c>
      <c r="K30" s="11">
        <v>0.25</v>
      </c>
      <c r="L30" s="1"/>
      <c r="M30" s="1"/>
      <c r="N30" s="12" t="s">
        <v>30</v>
      </c>
      <c r="O30" s="1"/>
      <c r="P30" s="1"/>
      <c r="Q30" s="1"/>
      <c r="R30" s="1"/>
      <c r="S30" s="12" t="s">
        <v>30</v>
      </c>
      <c r="T30" s="1"/>
      <c r="U30" s="1"/>
      <c r="V30" s="1"/>
      <c r="W30" s="1"/>
      <c r="X30" s="12" t="s">
        <v>30</v>
      </c>
      <c r="Y30" s="1"/>
      <c r="Z30" s="1"/>
      <c r="AA30" s="1"/>
      <c r="AB30" s="1"/>
      <c r="AC30" s="12" t="s">
        <v>30</v>
      </c>
      <c r="AD30" s="1"/>
      <c r="AE30" s="1"/>
      <c r="AF30" s="1"/>
      <c r="AG30" s="1"/>
      <c r="AH30" s="12" t="s">
        <v>30</v>
      </c>
      <c r="AI30" s="1"/>
      <c r="AJ30" s="1"/>
    </row>
    <row r="31" spans="2:36" x14ac:dyDescent="0.25">
      <c r="B31" s="1"/>
      <c r="C31" s="5" t="s">
        <v>68</v>
      </c>
      <c r="D31" s="12"/>
      <c r="E31" s="3">
        <f>SUM(E27:E30)</f>
        <v>5</v>
      </c>
      <c r="F31" s="22">
        <f>SUM(F27:F30)</f>
        <v>1</v>
      </c>
      <c r="G31" s="1"/>
      <c r="H31" s="1"/>
      <c r="I31" s="1"/>
      <c r="J31" s="3">
        <f>SUM(J27:J30)</f>
        <v>6</v>
      </c>
      <c r="K31" s="3">
        <f>SUM(K27:K30)</f>
        <v>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x14ac:dyDescent="0.25">
      <c r="B32" s="1"/>
      <c r="C32" s="1"/>
      <c r="D32" s="102" t="s">
        <v>31</v>
      </c>
      <c r="E32" s="145"/>
      <c r="F32" s="146"/>
      <c r="G32" s="1"/>
      <c r="H32" s="1"/>
      <c r="I32" s="102" t="s">
        <v>72</v>
      </c>
      <c r="J32" s="145"/>
      <c r="K32" s="146"/>
      <c r="L32" s="1"/>
      <c r="M32" s="1"/>
      <c r="N32" s="102" t="s">
        <v>31</v>
      </c>
      <c r="O32" s="145"/>
      <c r="P32" s="146"/>
      <c r="Q32" s="1"/>
      <c r="R32" s="1"/>
      <c r="S32" s="102" t="s">
        <v>31</v>
      </c>
      <c r="T32" s="145"/>
      <c r="U32" s="146"/>
      <c r="V32" s="1"/>
      <c r="W32" s="1"/>
      <c r="X32" s="102" t="s">
        <v>79</v>
      </c>
      <c r="Y32" s="145"/>
      <c r="Z32" s="146"/>
      <c r="AA32" s="1"/>
      <c r="AB32" s="1"/>
      <c r="AC32" s="102" t="s">
        <v>79</v>
      </c>
      <c r="AD32" s="145"/>
      <c r="AE32" s="146"/>
      <c r="AF32" s="1"/>
      <c r="AG32" s="1"/>
      <c r="AH32" s="102" t="s">
        <v>79</v>
      </c>
      <c r="AI32" s="145"/>
      <c r="AJ32" s="146"/>
    </row>
    <row r="33" spans="2:36" x14ac:dyDescent="0.25">
      <c r="B33" s="1"/>
      <c r="C33" s="1"/>
      <c r="D33" s="12" t="s">
        <v>32</v>
      </c>
      <c r="E33" s="11">
        <v>1</v>
      </c>
      <c r="F33" s="27">
        <v>0.15</v>
      </c>
      <c r="G33" s="1"/>
      <c r="H33" s="1"/>
      <c r="I33" s="12" t="s">
        <v>32</v>
      </c>
      <c r="J33" s="1"/>
      <c r="K33" s="1"/>
      <c r="L33" s="1"/>
      <c r="M33" s="1"/>
      <c r="N33" s="12" t="s">
        <v>32</v>
      </c>
      <c r="O33" s="2">
        <v>1</v>
      </c>
      <c r="P33" s="27">
        <v>0.15</v>
      </c>
      <c r="Q33" s="1"/>
      <c r="R33" s="1"/>
      <c r="S33" s="12" t="s">
        <v>32</v>
      </c>
      <c r="T33" s="2">
        <v>1</v>
      </c>
      <c r="U33" s="27">
        <v>0.15</v>
      </c>
      <c r="V33" s="1"/>
      <c r="W33" s="1"/>
      <c r="X33" s="12" t="s">
        <v>32</v>
      </c>
      <c r="Y33" s="2"/>
      <c r="Z33" s="27"/>
      <c r="AA33" s="1"/>
      <c r="AB33" s="1"/>
      <c r="AC33" s="12" t="s">
        <v>32</v>
      </c>
      <c r="AD33" s="2"/>
      <c r="AE33" s="27"/>
      <c r="AF33" s="1"/>
      <c r="AG33" s="1"/>
      <c r="AH33" s="12" t="s">
        <v>32</v>
      </c>
      <c r="AI33" s="2"/>
      <c r="AJ33" s="27"/>
    </row>
    <row r="34" spans="2:36" x14ac:dyDescent="0.25">
      <c r="B34" s="1"/>
      <c r="C34" s="1"/>
      <c r="D34" s="12" t="s">
        <v>33</v>
      </c>
      <c r="E34" s="11">
        <v>1</v>
      </c>
      <c r="F34" s="27">
        <v>0.1</v>
      </c>
      <c r="G34" s="1"/>
      <c r="H34" s="1"/>
      <c r="I34" s="12" t="s">
        <v>33</v>
      </c>
      <c r="J34" s="1"/>
      <c r="K34" s="1"/>
      <c r="L34" s="1"/>
      <c r="M34" s="1"/>
      <c r="N34" s="12" t="s">
        <v>33</v>
      </c>
      <c r="O34" s="2">
        <v>1</v>
      </c>
      <c r="P34" s="27">
        <v>0.1</v>
      </c>
      <c r="Q34" s="1"/>
      <c r="R34" s="1"/>
      <c r="S34" s="12" t="s">
        <v>33</v>
      </c>
      <c r="T34" s="2">
        <v>1</v>
      </c>
      <c r="U34" s="27">
        <v>0.1</v>
      </c>
      <c r="V34" s="1"/>
      <c r="W34" s="1"/>
      <c r="X34" s="12" t="s">
        <v>33</v>
      </c>
      <c r="Y34" s="2"/>
      <c r="Z34" s="27"/>
      <c r="AA34" s="1"/>
      <c r="AB34" s="1"/>
      <c r="AC34" s="12" t="s">
        <v>33</v>
      </c>
      <c r="AD34" s="2"/>
      <c r="AE34" s="27"/>
      <c r="AF34" s="1"/>
      <c r="AG34" s="1"/>
      <c r="AH34" s="12" t="s">
        <v>33</v>
      </c>
      <c r="AI34" s="2"/>
      <c r="AJ34" s="27"/>
    </row>
    <row r="35" spans="2:36" x14ac:dyDescent="0.25">
      <c r="B35" s="1"/>
      <c r="C35" s="1"/>
      <c r="D35" s="12" t="s">
        <v>34</v>
      </c>
      <c r="E35" s="30">
        <v>2</v>
      </c>
      <c r="F35" s="31">
        <v>0.05</v>
      </c>
      <c r="G35" s="1"/>
      <c r="H35" s="1"/>
      <c r="I35" s="12" t="s">
        <v>34</v>
      </c>
      <c r="J35" s="1"/>
      <c r="K35" s="1"/>
      <c r="L35" s="1"/>
      <c r="M35" s="1"/>
      <c r="N35" s="35" t="s">
        <v>34</v>
      </c>
      <c r="O35" s="33">
        <v>3</v>
      </c>
      <c r="P35" s="31">
        <v>0.05</v>
      </c>
      <c r="Q35" s="1"/>
      <c r="R35" s="1"/>
      <c r="S35" s="35" t="s">
        <v>34</v>
      </c>
      <c r="T35" s="33">
        <v>0</v>
      </c>
      <c r="U35" s="31">
        <v>0.05</v>
      </c>
      <c r="V35" s="1"/>
      <c r="W35" s="1"/>
      <c r="X35" s="38" t="s">
        <v>34</v>
      </c>
      <c r="Y35" s="37"/>
      <c r="Z35" s="39"/>
      <c r="AA35" s="1"/>
      <c r="AB35" s="1"/>
      <c r="AC35" s="38" t="s">
        <v>34</v>
      </c>
      <c r="AD35" s="37"/>
      <c r="AE35" s="39"/>
      <c r="AF35" s="1"/>
      <c r="AG35" s="1"/>
      <c r="AH35" s="38" t="s">
        <v>34</v>
      </c>
      <c r="AI35" s="37"/>
      <c r="AJ35" s="39"/>
    </row>
    <row r="36" spans="2:36" x14ac:dyDescent="0.25">
      <c r="B36" s="1"/>
      <c r="C36" s="1"/>
      <c r="D36" s="12" t="s">
        <v>35</v>
      </c>
      <c r="E36" s="11">
        <v>1</v>
      </c>
      <c r="F36" s="27">
        <v>0.05</v>
      </c>
      <c r="G36" s="1"/>
      <c r="H36" s="1"/>
      <c r="I36" s="12" t="s">
        <v>35</v>
      </c>
      <c r="J36" s="1"/>
      <c r="K36" s="1"/>
      <c r="L36" s="1"/>
      <c r="M36" s="1"/>
      <c r="N36" s="12" t="s">
        <v>35</v>
      </c>
      <c r="O36" s="2">
        <v>1</v>
      </c>
      <c r="P36" s="27">
        <v>0.05</v>
      </c>
      <c r="Q36" s="1"/>
      <c r="R36" s="1"/>
      <c r="S36" s="38" t="s">
        <v>35</v>
      </c>
      <c r="T36" s="37">
        <v>0</v>
      </c>
      <c r="U36" s="39">
        <v>0.05</v>
      </c>
      <c r="V36" s="1"/>
      <c r="W36" s="1"/>
      <c r="X36" s="12" t="s">
        <v>35</v>
      </c>
      <c r="Y36" s="2"/>
      <c r="Z36" s="27"/>
      <c r="AA36" s="1"/>
      <c r="AB36" s="1"/>
      <c r="AC36" s="12" t="s">
        <v>35</v>
      </c>
      <c r="AD36" s="2"/>
      <c r="AE36" s="27"/>
      <c r="AF36" s="1"/>
      <c r="AG36" s="1"/>
      <c r="AH36" s="12" t="s">
        <v>35</v>
      </c>
      <c r="AI36" s="2"/>
      <c r="AJ36" s="27"/>
    </row>
    <row r="37" spans="2:36" x14ac:dyDescent="0.25">
      <c r="B37" s="1"/>
      <c r="C37" s="1"/>
      <c r="D37" s="12" t="s">
        <v>36</v>
      </c>
      <c r="E37" s="11">
        <v>3</v>
      </c>
      <c r="F37" s="27">
        <v>0.1</v>
      </c>
      <c r="G37" s="1"/>
      <c r="H37" s="1"/>
      <c r="I37" s="12" t="s">
        <v>36</v>
      </c>
      <c r="J37" s="1"/>
      <c r="K37" s="1"/>
      <c r="L37" s="1"/>
      <c r="M37" s="1"/>
      <c r="N37" s="12" t="s">
        <v>36</v>
      </c>
      <c r="O37" s="2">
        <v>3</v>
      </c>
      <c r="P37" s="27">
        <v>0.1</v>
      </c>
      <c r="Q37" s="1"/>
      <c r="R37" s="1"/>
      <c r="S37" s="38" t="s">
        <v>36</v>
      </c>
      <c r="T37" s="37">
        <v>0</v>
      </c>
      <c r="U37" s="39">
        <v>0.1</v>
      </c>
      <c r="V37" s="1"/>
      <c r="W37" s="1"/>
      <c r="X37" s="12" t="s">
        <v>36</v>
      </c>
      <c r="Y37" s="2"/>
      <c r="Z37" s="27"/>
      <c r="AA37" s="1"/>
      <c r="AB37" s="1"/>
      <c r="AC37" s="12" t="s">
        <v>36</v>
      </c>
      <c r="AD37" s="2"/>
      <c r="AE37" s="27"/>
      <c r="AF37" s="1"/>
      <c r="AG37" s="1"/>
      <c r="AH37" s="12" t="s">
        <v>36</v>
      </c>
      <c r="AI37" s="2"/>
      <c r="AJ37" s="27"/>
    </row>
    <row r="38" spans="2:36" x14ac:dyDescent="0.25">
      <c r="B38" s="1"/>
      <c r="C38" s="1"/>
      <c r="D38" s="12" t="s">
        <v>37</v>
      </c>
      <c r="E38" s="11">
        <v>0</v>
      </c>
      <c r="F38" s="40">
        <v>0.05</v>
      </c>
      <c r="G38" s="1"/>
      <c r="H38" s="1"/>
      <c r="I38" s="12" t="s">
        <v>37</v>
      </c>
      <c r="J38" s="1"/>
      <c r="K38" s="1"/>
      <c r="L38" s="1"/>
      <c r="M38" s="1"/>
      <c r="N38" s="12" t="s">
        <v>37</v>
      </c>
      <c r="O38" s="2">
        <v>0</v>
      </c>
      <c r="P38" s="28">
        <v>0.05</v>
      </c>
      <c r="Q38" s="1"/>
      <c r="R38" s="1"/>
      <c r="S38" s="12" t="s">
        <v>37</v>
      </c>
      <c r="T38" s="2">
        <v>0</v>
      </c>
      <c r="U38" s="40">
        <v>0.05</v>
      </c>
      <c r="V38" s="1"/>
      <c r="W38" s="1"/>
      <c r="X38" s="12" t="s">
        <v>37</v>
      </c>
      <c r="Y38" s="2"/>
      <c r="Z38" s="28"/>
      <c r="AA38" s="1"/>
      <c r="AB38" s="1"/>
      <c r="AC38" s="12" t="s">
        <v>37</v>
      </c>
      <c r="AD38" s="2"/>
      <c r="AE38" s="28"/>
      <c r="AF38" s="1"/>
      <c r="AG38" s="1"/>
      <c r="AH38" s="12" t="s">
        <v>37</v>
      </c>
      <c r="AI38" s="2"/>
      <c r="AJ38" s="28"/>
    </row>
    <row r="39" spans="2:36" x14ac:dyDescent="0.25">
      <c r="B39" s="1"/>
      <c r="C39" s="1"/>
      <c r="D39" s="12" t="s">
        <v>38</v>
      </c>
      <c r="E39" s="11">
        <v>0</v>
      </c>
      <c r="F39" s="40">
        <v>0.1</v>
      </c>
      <c r="G39" s="1"/>
      <c r="H39" s="1"/>
      <c r="I39" s="12" t="s">
        <v>38</v>
      </c>
      <c r="J39" s="1"/>
      <c r="K39" s="1"/>
      <c r="L39" s="1"/>
      <c r="M39" s="1"/>
      <c r="N39" s="12" t="s">
        <v>38</v>
      </c>
      <c r="O39" s="2">
        <v>0</v>
      </c>
      <c r="P39" s="28">
        <v>0.1</v>
      </c>
      <c r="Q39" s="1"/>
      <c r="R39" s="1"/>
      <c r="S39" s="12" t="s">
        <v>38</v>
      </c>
      <c r="T39" s="2">
        <v>0</v>
      </c>
      <c r="U39" s="40">
        <v>0.1</v>
      </c>
      <c r="V39" s="1"/>
      <c r="W39" s="1"/>
      <c r="X39" s="12" t="s">
        <v>38</v>
      </c>
      <c r="Y39" s="2"/>
      <c r="Z39" s="28"/>
      <c r="AA39" s="1"/>
      <c r="AB39" s="1"/>
      <c r="AC39" s="12" t="s">
        <v>38</v>
      </c>
      <c r="AD39" s="2"/>
      <c r="AE39" s="28"/>
      <c r="AF39" s="1"/>
      <c r="AG39" s="1"/>
      <c r="AH39" s="12" t="s">
        <v>38</v>
      </c>
      <c r="AI39" s="2"/>
      <c r="AJ39" s="28"/>
    </row>
    <row r="40" spans="2:36" x14ac:dyDescent="0.25">
      <c r="B40" s="1"/>
      <c r="C40" s="1"/>
      <c r="D40" s="12" t="s">
        <v>39</v>
      </c>
      <c r="E40" s="11">
        <v>1</v>
      </c>
      <c r="F40" s="27">
        <v>0.15</v>
      </c>
      <c r="G40" s="1"/>
      <c r="H40" s="1"/>
      <c r="I40" s="12" t="s">
        <v>39</v>
      </c>
      <c r="J40" s="1"/>
      <c r="K40" s="1"/>
      <c r="L40" s="1"/>
      <c r="M40" s="1"/>
      <c r="N40" s="12" t="s">
        <v>39</v>
      </c>
      <c r="O40" s="2">
        <v>1</v>
      </c>
      <c r="P40" s="27">
        <v>0.15</v>
      </c>
      <c r="Q40" s="1"/>
      <c r="R40" s="1"/>
      <c r="S40" s="12" t="s">
        <v>39</v>
      </c>
      <c r="T40" s="2">
        <v>1</v>
      </c>
      <c r="U40" s="27">
        <v>0.15</v>
      </c>
      <c r="V40" s="1"/>
      <c r="W40" s="1"/>
      <c r="X40" s="12" t="s">
        <v>39</v>
      </c>
      <c r="Y40" s="2"/>
      <c r="Z40" s="27"/>
      <c r="AA40" s="1"/>
      <c r="AB40" s="1"/>
      <c r="AC40" s="12" t="s">
        <v>39</v>
      </c>
      <c r="AD40" s="2"/>
      <c r="AE40" s="27"/>
      <c r="AF40" s="1"/>
      <c r="AG40" s="1"/>
      <c r="AH40" s="12" t="s">
        <v>39</v>
      </c>
      <c r="AI40" s="2"/>
      <c r="AJ40" s="27"/>
    </row>
    <row r="41" spans="2:36" x14ac:dyDescent="0.25">
      <c r="B41" s="1"/>
      <c r="C41" s="1"/>
      <c r="D41" s="12" t="s">
        <v>40</v>
      </c>
      <c r="E41" s="11">
        <v>1</v>
      </c>
      <c r="F41" s="27">
        <v>0.1</v>
      </c>
      <c r="G41" s="1"/>
      <c r="H41" s="1"/>
      <c r="I41" s="12" t="s">
        <v>40</v>
      </c>
      <c r="J41" s="1"/>
      <c r="K41" s="1"/>
      <c r="L41" s="1"/>
      <c r="M41" s="1"/>
      <c r="N41" s="12" t="s">
        <v>40</v>
      </c>
      <c r="O41" s="2">
        <v>1</v>
      </c>
      <c r="P41" s="27">
        <v>0.1</v>
      </c>
      <c r="Q41" s="1"/>
      <c r="R41" s="1"/>
      <c r="S41" s="12" t="s">
        <v>40</v>
      </c>
      <c r="T41" s="2">
        <v>1</v>
      </c>
      <c r="U41" s="27">
        <v>0.1</v>
      </c>
      <c r="V41" s="1"/>
      <c r="W41" s="1"/>
      <c r="X41" s="12" t="s">
        <v>40</v>
      </c>
      <c r="Y41" s="2"/>
      <c r="Z41" s="27"/>
      <c r="AA41" s="1"/>
      <c r="AB41" s="1"/>
      <c r="AC41" s="12" t="s">
        <v>40</v>
      </c>
      <c r="AD41" s="2"/>
      <c r="AE41" s="27"/>
      <c r="AF41" s="1"/>
      <c r="AG41" s="1"/>
      <c r="AH41" s="12" t="s">
        <v>40</v>
      </c>
      <c r="AI41" s="2"/>
      <c r="AJ41" s="27"/>
    </row>
    <row r="42" spans="2:36" x14ac:dyDescent="0.25">
      <c r="B42" s="1"/>
      <c r="C42" s="1"/>
      <c r="D42" s="14" t="s">
        <v>41</v>
      </c>
      <c r="E42" s="2">
        <v>0</v>
      </c>
      <c r="F42" s="40">
        <v>0.05</v>
      </c>
      <c r="G42" s="1"/>
      <c r="H42" s="1"/>
      <c r="I42" s="14" t="s">
        <v>41</v>
      </c>
      <c r="J42" s="1"/>
      <c r="K42" s="1"/>
      <c r="L42" s="1"/>
      <c r="M42" s="1"/>
      <c r="N42" s="14" t="s">
        <v>41</v>
      </c>
      <c r="O42" s="2">
        <v>1</v>
      </c>
      <c r="P42" s="27">
        <v>0.05</v>
      </c>
      <c r="Q42" s="1"/>
      <c r="R42" s="1"/>
      <c r="S42" s="14" t="s">
        <v>41</v>
      </c>
      <c r="T42" s="2">
        <v>1</v>
      </c>
      <c r="U42" s="27">
        <v>0.05</v>
      </c>
      <c r="V42" s="1"/>
      <c r="W42" s="1"/>
      <c r="X42" s="14" t="s">
        <v>41</v>
      </c>
      <c r="Y42" s="2"/>
      <c r="Z42" s="27"/>
      <c r="AA42" s="1"/>
      <c r="AB42" s="1"/>
      <c r="AC42" s="14" t="s">
        <v>41</v>
      </c>
      <c r="AD42" s="2"/>
      <c r="AE42" s="27"/>
      <c r="AF42" s="1"/>
      <c r="AG42" s="1"/>
      <c r="AH42" s="14" t="s">
        <v>41</v>
      </c>
      <c r="AI42" s="2"/>
      <c r="AJ42" s="27"/>
    </row>
    <row r="43" spans="2:36" x14ac:dyDescent="0.25">
      <c r="B43" s="1"/>
      <c r="C43" s="1"/>
      <c r="D43" s="14" t="s">
        <v>42</v>
      </c>
      <c r="E43" s="2">
        <v>1</v>
      </c>
      <c r="F43" s="15">
        <v>0.1</v>
      </c>
      <c r="G43" s="1"/>
      <c r="H43" s="1"/>
      <c r="I43" s="14" t="s">
        <v>42</v>
      </c>
      <c r="J43" s="1"/>
      <c r="K43" s="1"/>
      <c r="L43" s="1"/>
      <c r="M43" s="1"/>
      <c r="N43" s="14" t="s">
        <v>42</v>
      </c>
      <c r="O43" s="2">
        <v>1</v>
      </c>
      <c r="P43" s="15">
        <v>0.1</v>
      </c>
      <c r="Q43" s="1"/>
      <c r="R43" s="1"/>
      <c r="S43" s="14" t="s">
        <v>42</v>
      </c>
      <c r="T43" s="2">
        <v>1</v>
      </c>
      <c r="U43" s="15">
        <v>0.1</v>
      </c>
      <c r="V43" s="1"/>
      <c r="W43" s="1"/>
      <c r="X43" s="14" t="s">
        <v>42</v>
      </c>
      <c r="Y43" s="2"/>
      <c r="Z43" s="15"/>
      <c r="AA43" s="1"/>
      <c r="AB43" s="1"/>
      <c r="AC43" s="14" t="s">
        <v>42</v>
      </c>
      <c r="AD43" s="2"/>
      <c r="AE43" s="15"/>
      <c r="AF43" s="1"/>
      <c r="AG43" s="1"/>
      <c r="AH43" s="14" t="s">
        <v>42</v>
      </c>
      <c r="AI43" s="2"/>
      <c r="AJ43" s="15"/>
    </row>
    <row r="44" spans="2:36" x14ac:dyDescent="0.25">
      <c r="B44" s="1"/>
      <c r="C44" s="5" t="s">
        <v>68</v>
      </c>
      <c r="D44" s="14"/>
      <c r="E44" s="3">
        <f>SUM(E33:E43)</f>
        <v>11</v>
      </c>
      <c r="F44" s="22">
        <f>SUM(F33:F43)</f>
        <v>1</v>
      </c>
      <c r="G44" s="1"/>
      <c r="H44" s="1"/>
      <c r="I44" s="1"/>
      <c r="J44" s="1"/>
      <c r="K44" s="1"/>
      <c r="L44" s="1"/>
      <c r="M44" s="1"/>
      <c r="N44" s="1"/>
      <c r="O44" s="3">
        <f>SUM(O33:O43)</f>
        <v>13</v>
      </c>
      <c r="P44" s="22">
        <f>SUM(P33:P43)</f>
        <v>1</v>
      </c>
      <c r="Q44" s="1"/>
      <c r="R44" s="1"/>
      <c r="S44" s="1"/>
      <c r="T44" s="3">
        <f>SUM(T33:T43)</f>
        <v>6</v>
      </c>
      <c r="U44" s="22">
        <f>SUM(U33:U43)</f>
        <v>1</v>
      </c>
      <c r="V44" s="1"/>
      <c r="W44" s="1"/>
      <c r="X44" s="1"/>
      <c r="Y44" s="3"/>
      <c r="Z44" s="22"/>
      <c r="AA44" s="1"/>
      <c r="AB44" s="1"/>
      <c r="AC44" s="1"/>
      <c r="AD44" s="3"/>
      <c r="AE44" s="22"/>
      <c r="AF44" s="1"/>
      <c r="AG44" s="1"/>
      <c r="AH44" s="1"/>
      <c r="AI44" s="3"/>
      <c r="AJ44" s="22"/>
    </row>
    <row r="45" spans="2:36" x14ac:dyDescent="0.25">
      <c r="B45" s="1"/>
      <c r="C45" s="1"/>
      <c r="D45" s="102" t="s">
        <v>43</v>
      </c>
      <c r="E45" s="145"/>
      <c r="F45" s="146"/>
      <c r="G45" s="1"/>
      <c r="H45" s="1"/>
      <c r="I45" s="102" t="s">
        <v>43</v>
      </c>
      <c r="J45" s="145"/>
      <c r="K45" s="146"/>
      <c r="L45" s="1"/>
      <c r="M45" s="1"/>
      <c r="N45" s="102" t="s">
        <v>43</v>
      </c>
      <c r="O45" s="145"/>
      <c r="P45" s="146"/>
      <c r="Q45" s="1"/>
      <c r="R45" s="1"/>
      <c r="S45" s="102" t="s">
        <v>43</v>
      </c>
      <c r="T45" s="145"/>
      <c r="U45" s="146"/>
      <c r="V45" s="1"/>
      <c r="W45" s="1"/>
      <c r="X45" s="102" t="s">
        <v>43</v>
      </c>
      <c r="Y45" s="145"/>
      <c r="Z45" s="146"/>
      <c r="AA45" s="1"/>
      <c r="AB45" s="1"/>
      <c r="AC45" s="102" t="s">
        <v>81</v>
      </c>
      <c r="AD45" s="145"/>
      <c r="AE45" s="146"/>
      <c r="AF45" s="1"/>
      <c r="AG45" s="1"/>
      <c r="AH45" s="102" t="s">
        <v>81</v>
      </c>
      <c r="AI45" s="145"/>
      <c r="AJ45" s="146"/>
    </row>
    <row r="46" spans="2:36" x14ac:dyDescent="0.25">
      <c r="B46" s="1"/>
      <c r="C46" s="1"/>
      <c r="D46" s="14" t="s">
        <v>44</v>
      </c>
      <c r="E46" s="2">
        <v>1</v>
      </c>
      <c r="F46" s="15">
        <v>1</v>
      </c>
      <c r="G46" s="1"/>
      <c r="H46" s="1"/>
      <c r="I46" s="14" t="s">
        <v>44</v>
      </c>
      <c r="J46" s="14">
        <v>1</v>
      </c>
      <c r="K46" s="15">
        <v>1</v>
      </c>
      <c r="L46" s="1"/>
      <c r="M46" s="1"/>
      <c r="N46" s="14" t="s">
        <v>44</v>
      </c>
      <c r="O46" s="2">
        <v>1</v>
      </c>
      <c r="P46" s="15">
        <v>1</v>
      </c>
      <c r="Q46" s="1"/>
      <c r="R46" s="1"/>
      <c r="S46" s="14" t="s">
        <v>44</v>
      </c>
      <c r="T46" s="2">
        <v>1</v>
      </c>
      <c r="U46" s="15">
        <v>1</v>
      </c>
      <c r="V46" s="1"/>
      <c r="W46" s="1"/>
      <c r="X46" s="14" t="s">
        <v>44</v>
      </c>
      <c r="Y46" s="2">
        <v>1</v>
      </c>
      <c r="Z46" s="15">
        <v>1</v>
      </c>
      <c r="AA46" s="1"/>
      <c r="AB46" s="1"/>
      <c r="AC46" s="14" t="s">
        <v>44</v>
      </c>
      <c r="AD46" s="2"/>
      <c r="AE46" s="15"/>
      <c r="AF46" s="1"/>
      <c r="AG46" s="1"/>
      <c r="AH46" s="14" t="s">
        <v>44</v>
      </c>
      <c r="AI46" s="2"/>
      <c r="AJ46" s="15"/>
    </row>
    <row r="47" spans="2:36" x14ac:dyDescent="0.25">
      <c r="B47" s="1"/>
      <c r="C47" s="5" t="s">
        <v>68</v>
      </c>
      <c r="D47" s="14"/>
      <c r="E47" s="3">
        <f>SUM(E46)</f>
        <v>1</v>
      </c>
      <c r="F47" s="23">
        <f>SUM(F46)</f>
        <v>1</v>
      </c>
      <c r="G47" s="1"/>
      <c r="H47" s="1"/>
      <c r="I47" s="1"/>
      <c r="J47" s="17">
        <f>SUM(J46)</f>
        <v>1</v>
      </c>
      <c r="K47" s="22">
        <f>SUM(K46)</f>
        <v>1</v>
      </c>
      <c r="L47" s="1"/>
      <c r="M47" s="1"/>
      <c r="N47" s="1"/>
      <c r="O47" s="3">
        <f>SUM(O46)</f>
        <v>1</v>
      </c>
      <c r="P47" s="3">
        <f>SUM(P46)</f>
        <v>1</v>
      </c>
      <c r="Q47" s="1"/>
      <c r="R47" s="1"/>
      <c r="S47" s="1"/>
      <c r="T47" s="3">
        <f>SUM(T46)</f>
        <v>1</v>
      </c>
      <c r="U47" s="22">
        <f>SUM(U46)</f>
        <v>1</v>
      </c>
      <c r="V47" s="1"/>
      <c r="W47" s="1"/>
      <c r="X47" s="1"/>
      <c r="Y47" s="3">
        <f>SUM(Y46)</f>
        <v>1</v>
      </c>
      <c r="Z47" s="3">
        <f>SUM(Z46)</f>
        <v>1</v>
      </c>
      <c r="AA47" s="1"/>
      <c r="AB47" s="1"/>
      <c r="AC47" s="1"/>
      <c r="AD47" s="3"/>
      <c r="AE47" s="3"/>
      <c r="AF47" s="1"/>
      <c r="AG47" s="1"/>
      <c r="AH47" s="1"/>
      <c r="AI47" s="3"/>
      <c r="AJ47" s="3"/>
    </row>
    <row r="48" spans="2:36" x14ac:dyDescent="0.25">
      <c r="B48" s="1"/>
      <c r="C48" s="1"/>
      <c r="D48" s="102" t="s">
        <v>46</v>
      </c>
      <c r="E48" s="145"/>
      <c r="F48" s="146"/>
      <c r="G48" s="1"/>
      <c r="H48" s="1"/>
      <c r="I48" s="102" t="s">
        <v>46</v>
      </c>
      <c r="J48" s="145"/>
      <c r="K48" s="146"/>
      <c r="L48" s="1"/>
      <c r="M48" s="1"/>
      <c r="N48" s="102" t="s">
        <v>46</v>
      </c>
      <c r="O48" s="145"/>
      <c r="P48" s="146"/>
      <c r="Q48" s="1"/>
      <c r="R48" s="1"/>
      <c r="S48" s="102" t="s">
        <v>46</v>
      </c>
      <c r="T48" s="145"/>
      <c r="U48" s="146"/>
      <c r="V48" s="1"/>
      <c r="W48" s="1"/>
      <c r="X48" s="102" t="s">
        <v>46</v>
      </c>
      <c r="Y48" s="145"/>
      <c r="Z48" s="146"/>
      <c r="AA48" s="1"/>
      <c r="AB48" s="1"/>
      <c r="AC48" s="102" t="s">
        <v>46</v>
      </c>
      <c r="AD48" s="145"/>
      <c r="AE48" s="146"/>
      <c r="AF48" s="1"/>
      <c r="AG48" s="1"/>
      <c r="AH48" s="102" t="s">
        <v>46</v>
      </c>
      <c r="AI48" s="145"/>
      <c r="AJ48" s="146"/>
    </row>
    <row r="49" spans="2:36" x14ac:dyDescent="0.25">
      <c r="B49" s="1"/>
      <c r="C49" s="1"/>
      <c r="D49" s="14" t="s">
        <v>45</v>
      </c>
      <c r="E49" s="2">
        <v>1</v>
      </c>
      <c r="F49" s="15">
        <v>0.2</v>
      </c>
      <c r="G49" s="1"/>
      <c r="H49" s="1"/>
      <c r="I49" s="14" t="s">
        <v>45</v>
      </c>
      <c r="J49" s="2">
        <v>1</v>
      </c>
      <c r="K49" s="15">
        <v>0.2</v>
      </c>
      <c r="L49" s="1"/>
      <c r="M49" s="1"/>
      <c r="N49" s="14" t="s">
        <v>45</v>
      </c>
      <c r="O49" s="2">
        <v>1</v>
      </c>
      <c r="P49" s="15">
        <v>0.2</v>
      </c>
      <c r="Q49" s="1"/>
      <c r="R49" s="1"/>
      <c r="S49" s="14" t="s">
        <v>45</v>
      </c>
      <c r="T49" s="2">
        <v>1</v>
      </c>
      <c r="U49" s="15">
        <v>0.2</v>
      </c>
      <c r="V49" s="1"/>
      <c r="W49" s="1"/>
      <c r="X49" s="14" t="s">
        <v>45</v>
      </c>
      <c r="Y49" s="2">
        <v>0</v>
      </c>
      <c r="Z49" s="15">
        <v>0.2</v>
      </c>
      <c r="AA49" s="1"/>
      <c r="AB49" s="1"/>
      <c r="AC49" s="14" t="s">
        <v>45</v>
      </c>
      <c r="AD49" s="2">
        <v>1</v>
      </c>
      <c r="AE49" s="15">
        <v>0.2</v>
      </c>
      <c r="AF49" s="1"/>
      <c r="AG49" s="1"/>
      <c r="AH49" s="14" t="s">
        <v>45</v>
      </c>
      <c r="AI49" s="2">
        <v>1</v>
      </c>
      <c r="AJ49" s="15">
        <v>0.2</v>
      </c>
    </row>
    <row r="50" spans="2:36" x14ac:dyDescent="0.25">
      <c r="B50" s="1"/>
      <c r="C50" s="1"/>
      <c r="D50" s="14" t="s">
        <v>47</v>
      </c>
      <c r="E50" s="2">
        <v>1</v>
      </c>
      <c r="F50" s="15">
        <v>0.2</v>
      </c>
      <c r="G50" s="1"/>
      <c r="H50" s="1"/>
      <c r="I50" s="14" t="s">
        <v>47</v>
      </c>
      <c r="J50" s="2">
        <v>1</v>
      </c>
      <c r="K50" s="15">
        <v>0.2</v>
      </c>
      <c r="L50" s="1"/>
      <c r="M50" s="1"/>
      <c r="N50" s="14" t="s">
        <v>47</v>
      </c>
      <c r="O50" s="2">
        <v>1</v>
      </c>
      <c r="P50" s="15">
        <v>0.2</v>
      </c>
      <c r="Q50" s="1"/>
      <c r="R50" s="1"/>
      <c r="S50" s="14" t="s">
        <v>47</v>
      </c>
      <c r="T50" s="2">
        <v>1</v>
      </c>
      <c r="U50" s="15">
        <v>0.2</v>
      </c>
      <c r="V50" s="1"/>
      <c r="W50" s="1"/>
      <c r="X50" s="14" t="s">
        <v>47</v>
      </c>
      <c r="Y50" s="2">
        <v>1</v>
      </c>
      <c r="Z50" s="15">
        <v>0.2</v>
      </c>
      <c r="AA50" s="1"/>
      <c r="AB50" s="1"/>
      <c r="AC50" s="14" t="s">
        <v>47</v>
      </c>
      <c r="AD50" s="2">
        <v>1</v>
      </c>
      <c r="AE50" s="15">
        <v>0.2</v>
      </c>
      <c r="AF50" s="1"/>
      <c r="AG50" s="1"/>
      <c r="AH50" s="14" t="s">
        <v>47</v>
      </c>
      <c r="AI50" s="2">
        <v>1</v>
      </c>
      <c r="AJ50" s="15">
        <v>0.2</v>
      </c>
    </row>
    <row r="51" spans="2:36" x14ac:dyDescent="0.25">
      <c r="B51" s="1"/>
      <c r="C51" s="1"/>
      <c r="D51" s="14" t="s">
        <v>48</v>
      </c>
      <c r="E51" s="2">
        <v>1</v>
      </c>
      <c r="F51" s="15">
        <v>0.2</v>
      </c>
      <c r="G51" s="1"/>
      <c r="H51" s="1"/>
      <c r="I51" s="14" t="s">
        <v>48</v>
      </c>
      <c r="J51" s="2">
        <v>1</v>
      </c>
      <c r="K51" s="15">
        <v>0.2</v>
      </c>
      <c r="L51" s="1"/>
      <c r="M51" s="1"/>
      <c r="N51" s="14" t="s">
        <v>48</v>
      </c>
      <c r="O51" s="2">
        <v>1</v>
      </c>
      <c r="P51" s="15">
        <v>0.2</v>
      </c>
      <c r="Q51" s="1"/>
      <c r="R51" s="1"/>
      <c r="S51" s="14" t="s">
        <v>48</v>
      </c>
      <c r="T51" s="2">
        <v>1</v>
      </c>
      <c r="U51" s="15">
        <v>0.2</v>
      </c>
      <c r="V51" s="1"/>
      <c r="W51" s="1"/>
      <c r="X51" s="14" t="s">
        <v>48</v>
      </c>
      <c r="Y51" s="2">
        <v>1</v>
      </c>
      <c r="Z51" s="15">
        <v>0.2</v>
      </c>
      <c r="AA51" s="1"/>
      <c r="AB51" s="1"/>
      <c r="AC51" s="14" t="s">
        <v>48</v>
      </c>
      <c r="AD51" s="2">
        <v>1</v>
      </c>
      <c r="AE51" s="15">
        <v>0.2</v>
      </c>
      <c r="AF51" s="1"/>
      <c r="AG51" s="1"/>
      <c r="AH51" s="14" t="s">
        <v>48</v>
      </c>
      <c r="AI51" s="2">
        <v>1</v>
      </c>
      <c r="AJ51" s="15">
        <v>0.2</v>
      </c>
    </row>
    <row r="52" spans="2:36" x14ac:dyDescent="0.25">
      <c r="B52" s="1"/>
      <c r="C52" s="1"/>
      <c r="D52" s="14" t="s">
        <v>49</v>
      </c>
      <c r="E52" s="2">
        <v>1</v>
      </c>
      <c r="F52" s="15">
        <v>0.2</v>
      </c>
      <c r="G52" s="1"/>
      <c r="H52" s="1"/>
      <c r="I52" s="14" t="s">
        <v>49</v>
      </c>
      <c r="J52" s="2">
        <v>1</v>
      </c>
      <c r="K52" s="15">
        <v>0.2</v>
      </c>
      <c r="L52" s="1"/>
      <c r="M52" s="1"/>
      <c r="N52" s="14" t="s">
        <v>49</v>
      </c>
      <c r="O52" s="2">
        <v>1</v>
      </c>
      <c r="P52" s="15">
        <v>0.2</v>
      </c>
      <c r="Q52" s="1"/>
      <c r="R52" s="1"/>
      <c r="S52" s="14" t="s">
        <v>49</v>
      </c>
      <c r="T52" s="2">
        <v>1</v>
      </c>
      <c r="U52" s="15">
        <v>0.2</v>
      </c>
      <c r="V52" s="1"/>
      <c r="W52" s="1"/>
      <c r="X52" s="14" t="s">
        <v>49</v>
      </c>
      <c r="Y52" s="2">
        <v>1</v>
      </c>
      <c r="Z52" s="15">
        <v>0.2</v>
      </c>
      <c r="AA52" s="1"/>
      <c r="AB52" s="1"/>
      <c r="AC52" s="14" t="s">
        <v>49</v>
      </c>
      <c r="AD52" s="2">
        <v>1</v>
      </c>
      <c r="AE52" s="15">
        <v>0.2</v>
      </c>
      <c r="AF52" s="1"/>
      <c r="AG52" s="1"/>
      <c r="AH52" s="14" t="s">
        <v>49</v>
      </c>
      <c r="AI52" s="2">
        <v>1</v>
      </c>
      <c r="AJ52" s="15">
        <v>0.2</v>
      </c>
    </row>
    <row r="53" spans="2:36" x14ac:dyDescent="0.25">
      <c r="B53" s="1"/>
      <c r="C53" s="1"/>
      <c r="D53" s="14" t="s">
        <v>50</v>
      </c>
      <c r="E53" s="2">
        <v>1</v>
      </c>
      <c r="F53" s="15">
        <v>0.2</v>
      </c>
      <c r="G53" s="1"/>
      <c r="H53" s="1"/>
      <c r="I53" s="14" t="s">
        <v>50</v>
      </c>
      <c r="J53" s="2">
        <v>1</v>
      </c>
      <c r="K53" s="15">
        <v>0.2</v>
      </c>
      <c r="L53" s="1"/>
      <c r="M53" s="1"/>
      <c r="N53" s="14" t="s">
        <v>50</v>
      </c>
      <c r="O53" s="2">
        <v>1</v>
      </c>
      <c r="P53" s="15">
        <v>0.2</v>
      </c>
      <c r="Q53" s="1"/>
      <c r="R53" s="1"/>
      <c r="S53" s="14" t="s">
        <v>50</v>
      </c>
      <c r="T53" s="2">
        <v>1</v>
      </c>
      <c r="U53" s="15">
        <v>0.2</v>
      </c>
      <c r="V53" s="1"/>
      <c r="W53" s="1"/>
      <c r="X53" s="14" t="s">
        <v>50</v>
      </c>
      <c r="Y53" s="2">
        <v>1</v>
      </c>
      <c r="Z53" s="15">
        <v>0.2</v>
      </c>
      <c r="AA53" s="1"/>
      <c r="AB53" s="1"/>
      <c r="AC53" s="14" t="s">
        <v>50</v>
      </c>
      <c r="AD53" s="2">
        <v>1</v>
      </c>
      <c r="AE53" s="15">
        <v>0.2</v>
      </c>
      <c r="AF53" s="1"/>
      <c r="AG53" s="1"/>
      <c r="AH53" s="14" t="s">
        <v>50</v>
      </c>
      <c r="AI53" s="2">
        <v>1</v>
      </c>
      <c r="AJ53" s="15">
        <v>0.2</v>
      </c>
    </row>
    <row r="54" spans="2:36" x14ac:dyDescent="0.25">
      <c r="B54" s="1"/>
      <c r="C54" s="5" t="s">
        <v>68</v>
      </c>
      <c r="D54" s="14"/>
      <c r="E54" s="3">
        <f>SUM(E49:E53)</f>
        <v>5</v>
      </c>
      <c r="F54" s="23">
        <f>SUM(F49:F53)</f>
        <v>1</v>
      </c>
      <c r="G54" s="1"/>
      <c r="H54" s="1"/>
      <c r="I54" s="1"/>
      <c r="J54" s="3">
        <f>SUM(J49:J53)</f>
        <v>5</v>
      </c>
      <c r="K54" s="22">
        <f>SUM(K49:K53)</f>
        <v>1</v>
      </c>
      <c r="L54" s="1"/>
      <c r="M54" s="1"/>
      <c r="N54" s="1"/>
      <c r="O54" s="3">
        <f>SUM(O49:O53)</f>
        <v>5</v>
      </c>
      <c r="P54" s="22">
        <f>SUM(P49:P53)</f>
        <v>1</v>
      </c>
      <c r="Q54" s="1"/>
      <c r="R54" s="1"/>
      <c r="S54" s="1"/>
      <c r="T54" s="3">
        <f>SUM(T49:T53)</f>
        <v>5</v>
      </c>
      <c r="U54" s="22">
        <f>SUM(U49:U53)</f>
        <v>1</v>
      </c>
      <c r="V54" s="1"/>
      <c r="W54" s="1"/>
      <c r="X54" s="1"/>
      <c r="Y54" s="3">
        <f>SUM(Y49:Y53)</f>
        <v>4</v>
      </c>
      <c r="Z54" s="22">
        <f>SUM(Z49:Z53)</f>
        <v>1</v>
      </c>
      <c r="AA54" s="1"/>
      <c r="AB54" s="1"/>
      <c r="AC54" s="1"/>
      <c r="AD54" s="3">
        <f>SUM(AD49:AD53)</f>
        <v>5</v>
      </c>
      <c r="AE54" s="22">
        <f>SUM(AE49:AE53)</f>
        <v>1</v>
      </c>
      <c r="AF54" s="1"/>
      <c r="AG54" s="1"/>
      <c r="AH54" s="1"/>
      <c r="AI54" s="3">
        <f>SUM(AI49:AI53)</f>
        <v>5</v>
      </c>
      <c r="AJ54" s="22">
        <f>SUM(AJ49:AJ53)</f>
        <v>1</v>
      </c>
    </row>
    <row r="55" spans="2:36" x14ac:dyDescent="0.25">
      <c r="B55" s="1"/>
      <c r="C55" s="1"/>
      <c r="D55" s="102" t="s">
        <v>51</v>
      </c>
      <c r="E55" s="145"/>
      <c r="F55" s="146"/>
      <c r="G55" s="1"/>
      <c r="H55" s="1"/>
      <c r="I55" s="102" t="s">
        <v>51</v>
      </c>
      <c r="J55" s="145"/>
      <c r="K55" s="146"/>
      <c r="L55" s="1"/>
      <c r="M55" s="1"/>
      <c r="N55" s="102" t="s">
        <v>76</v>
      </c>
      <c r="O55" s="145"/>
      <c r="P55" s="146"/>
      <c r="Q55" s="1"/>
      <c r="R55" s="1"/>
      <c r="S55" s="102" t="s">
        <v>76</v>
      </c>
      <c r="T55" s="145"/>
      <c r="U55" s="146"/>
      <c r="V55" s="1"/>
      <c r="W55" s="1"/>
      <c r="X55" s="102" t="s">
        <v>75</v>
      </c>
      <c r="Y55" s="145"/>
      <c r="Z55" s="146"/>
      <c r="AA55" s="1"/>
      <c r="AB55" s="1"/>
      <c r="AC55" s="102" t="s">
        <v>76</v>
      </c>
      <c r="AD55" s="145"/>
      <c r="AE55" s="146"/>
      <c r="AF55" s="1"/>
      <c r="AG55" s="1"/>
      <c r="AH55" s="102" t="s">
        <v>76</v>
      </c>
      <c r="AI55" s="145"/>
      <c r="AJ55" s="146"/>
    </row>
    <row r="56" spans="2:36" x14ac:dyDescent="0.25">
      <c r="B56" s="1"/>
      <c r="C56" s="1"/>
      <c r="D56" s="14" t="s">
        <v>52</v>
      </c>
      <c r="E56" s="2">
        <v>3</v>
      </c>
      <c r="F56" s="15">
        <v>1</v>
      </c>
      <c r="G56" s="1"/>
      <c r="H56" s="1"/>
      <c r="I56" s="14" t="s">
        <v>52</v>
      </c>
      <c r="J56" s="2">
        <v>3</v>
      </c>
      <c r="K56" s="15">
        <v>1</v>
      </c>
      <c r="L56" s="1"/>
      <c r="M56" s="1"/>
      <c r="N56" s="14" t="s">
        <v>52</v>
      </c>
      <c r="O56" s="2"/>
      <c r="P56" s="1"/>
      <c r="Q56" s="1"/>
      <c r="R56" s="1"/>
      <c r="S56" s="14" t="s">
        <v>52</v>
      </c>
      <c r="T56" s="2"/>
      <c r="U56" s="1"/>
      <c r="V56" s="1"/>
      <c r="W56" s="1"/>
      <c r="X56" s="14" t="s">
        <v>52</v>
      </c>
      <c r="Y56" s="2">
        <v>3</v>
      </c>
      <c r="Z56" s="15">
        <v>1</v>
      </c>
      <c r="AA56" s="1"/>
      <c r="AB56" s="1"/>
      <c r="AC56" s="14" t="s">
        <v>52</v>
      </c>
      <c r="AD56" s="2"/>
      <c r="AE56" s="1"/>
      <c r="AF56" s="1"/>
      <c r="AG56" s="1"/>
      <c r="AH56" s="14" t="s">
        <v>52</v>
      </c>
      <c r="AI56" s="2"/>
      <c r="AJ56" s="1"/>
    </row>
    <row r="57" spans="2:36" x14ac:dyDescent="0.25">
      <c r="B57" s="1"/>
      <c r="C57" s="5" t="s">
        <v>68</v>
      </c>
      <c r="D57" s="14"/>
      <c r="E57" s="3">
        <f>SUM(E56)</f>
        <v>3</v>
      </c>
      <c r="F57" s="22">
        <f>SUM(F56)</f>
        <v>1</v>
      </c>
      <c r="G57" s="1"/>
      <c r="H57" s="1"/>
      <c r="I57" s="1"/>
      <c r="J57" s="3">
        <f>SUM(J56)</f>
        <v>3</v>
      </c>
      <c r="K57" s="22">
        <f>SUM(K56)</f>
        <v>1</v>
      </c>
      <c r="L57" s="1"/>
      <c r="M57" s="1"/>
      <c r="N57" s="1"/>
      <c r="O57" s="2"/>
      <c r="P57" s="1"/>
      <c r="Q57" s="1"/>
      <c r="R57" s="1"/>
      <c r="S57" s="1"/>
      <c r="T57" s="2"/>
      <c r="U57" s="1"/>
      <c r="V57" s="1"/>
      <c r="W57" s="1"/>
      <c r="X57" s="1"/>
      <c r="Y57" s="2"/>
      <c r="Z57" s="1"/>
      <c r="AA57" s="1"/>
      <c r="AB57" s="1"/>
      <c r="AC57" s="1"/>
      <c r="AD57" s="2"/>
      <c r="AE57" s="1"/>
      <c r="AF57" s="1"/>
      <c r="AG57" s="1"/>
      <c r="AH57" s="1"/>
      <c r="AI57" s="2"/>
      <c r="AJ57" s="1"/>
    </row>
    <row r="58" spans="2:36" x14ac:dyDescent="0.25">
      <c r="B58" s="1"/>
      <c r="C58" s="1"/>
      <c r="D58" s="102" t="s">
        <v>53</v>
      </c>
      <c r="E58" s="145"/>
      <c r="F58" s="146"/>
      <c r="G58" s="1"/>
      <c r="H58" s="1"/>
      <c r="I58" s="102" t="s">
        <v>53</v>
      </c>
      <c r="J58" s="145"/>
      <c r="K58" s="146"/>
      <c r="L58" s="1"/>
      <c r="M58" s="1"/>
      <c r="N58" s="102" t="s">
        <v>53</v>
      </c>
      <c r="O58" s="145"/>
      <c r="P58" s="146"/>
      <c r="Q58" s="1"/>
      <c r="R58" s="1"/>
      <c r="S58" s="102" t="s">
        <v>53</v>
      </c>
      <c r="T58" s="145"/>
      <c r="U58" s="146"/>
      <c r="V58" s="1"/>
      <c r="W58" s="1"/>
      <c r="X58" s="102" t="s">
        <v>53</v>
      </c>
      <c r="Y58" s="145"/>
      <c r="Z58" s="146"/>
      <c r="AA58" s="1"/>
      <c r="AB58" s="1"/>
      <c r="AC58" s="102" t="s">
        <v>53</v>
      </c>
      <c r="AD58" s="145"/>
      <c r="AE58" s="146"/>
      <c r="AF58" s="1"/>
      <c r="AG58" s="1"/>
      <c r="AH58" s="102" t="s">
        <v>53</v>
      </c>
      <c r="AI58" s="145"/>
      <c r="AJ58" s="146"/>
    </row>
    <row r="59" spans="2:36" x14ac:dyDescent="0.25">
      <c r="B59" s="1"/>
      <c r="C59" s="1"/>
      <c r="D59" s="14" t="s">
        <v>54</v>
      </c>
      <c r="E59" s="2">
        <v>1</v>
      </c>
      <c r="F59" s="15">
        <v>0.1</v>
      </c>
      <c r="G59" s="1"/>
      <c r="H59" s="1"/>
      <c r="I59" s="14" t="s">
        <v>54</v>
      </c>
      <c r="J59" s="2">
        <v>1</v>
      </c>
      <c r="K59" s="2">
        <v>0.1</v>
      </c>
      <c r="L59" s="1"/>
      <c r="M59" s="1"/>
      <c r="N59" s="14" t="s">
        <v>54</v>
      </c>
      <c r="O59" s="2">
        <v>1</v>
      </c>
      <c r="P59" s="2">
        <v>0.1</v>
      </c>
      <c r="Q59" s="1"/>
      <c r="R59" s="1"/>
      <c r="S59" s="14" t="s">
        <v>54</v>
      </c>
      <c r="T59" s="2">
        <v>1</v>
      </c>
      <c r="U59" s="2">
        <v>0.1</v>
      </c>
      <c r="V59" s="1"/>
      <c r="W59" s="1"/>
      <c r="X59" s="14" t="s">
        <v>54</v>
      </c>
      <c r="Y59" s="2">
        <v>1</v>
      </c>
      <c r="Z59" s="2">
        <v>0.1</v>
      </c>
      <c r="AA59" s="1"/>
      <c r="AB59" s="1"/>
      <c r="AC59" s="14" t="s">
        <v>54</v>
      </c>
      <c r="AD59" s="2">
        <v>1</v>
      </c>
      <c r="AE59" s="2">
        <v>0.1</v>
      </c>
      <c r="AF59" s="1"/>
      <c r="AG59" s="1"/>
      <c r="AH59" s="14" t="s">
        <v>54</v>
      </c>
      <c r="AI59" s="2">
        <v>1</v>
      </c>
      <c r="AJ59" s="2">
        <v>0.1</v>
      </c>
    </row>
    <row r="60" spans="2:36" x14ac:dyDescent="0.25">
      <c r="B60" s="1"/>
      <c r="C60" s="1"/>
      <c r="D60" s="14" t="s">
        <v>55</v>
      </c>
      <c r="E60" s="2">
        <v>1</v>
      </c>
      <c r="F60" s="15">
        <v>0.1</v>
      </c>
      <c r="G60" s="1"/>
      <c r="H60" s="1"/>
      <c r="I60" s="14" t="s">
        <v>55</v>
      </c>
      <c r="J60" s="2">
        <v>1</v>
      </c>
      <c r="K60" s="2">
        <v>0.1</v>
      </c>
      <c r="L60" s="1"/>
      <c r="M60" s="1"/>
      <c r="N60" s="14" t="s">
        <v>55</v>
      </c>
      <c r="O60" s="2">
        <v>1</v>
      </c>
      <c r="P60" s="2">
        <v>0.1</v>
      </c>
      <c r="Q60" s="1"/>
      <c r="R60" s="1"/>
      <c r="S60" s="14" t="s">
        <v>55</v>
      </c>
      <c r="T60" s="2">
        <v>1</v>
      </c>
      <c r="U60" s="2">
        <v>0.1</v>
      </c>
      <c r="V60" s="1"/>
      <c r="W60" s="1"/>
      <c r="X60" s="14" t="s">
        <v>55</v>
      </c>
      <c r="Y60" s="2">
        <v>1</v>
      </c>
      <c r="Z60" s="2">
        <v>0.1</v>
      </c>
      <c r="AA60" s="1"/>
      <c r="AB60" s="1"/>
      <c r="AC60" s="14" t="s">
        <v>55</v>
      </c>
      <c r="AD60" s="2">
        <v>1</v>
      </c>
      <c r="AE60" s="2">
        <v>0.1</v>
      </c>
      <c r="AF60" s="1"/>
      <c r="AG60" s="1"/>
      <c r="AH60" s="14" t="s">
        <v>55</v>
      </c>
      <c r="AI60" s="2">
        <v>1</v>
      </c>
      <c r="AJ60" s="2">
        <v>0.1</v>
      </c>
    </row>
    <row r="61" spans="2:36" x14ac:dyDescent="0.25">
      <c r="B61" s="1"/>
      <c r="C61" s="1"/>
      <c r="D61" s="14" t="s">
        <v>56</v>
      </c>
      <c r="E61" s="2">
        <v>1</v>
      </c>
      <c r="F61" s="15">
        <v>0.1</v>
      </c>
      <c r="G61" s="1"/>
      <c r="H61" s="1"/>
      <c r="I61" s="14" t="s">
        <v>56</v>
      </c>
      <c r="J61" s="2">
        <v>1</v>
      </c>
      <c r="K61" s="2">
        <v>0.1</v>
      </c>
      <c r="L61" s="1"/>
      <c r="M61" s="1"/>
      <c r="N61" s="14" t="s">
        <v>56</v>
      </c>
      <c r="O61" s="2">
        <v>1</v>
      </c>
      <c r="P61" s="2">
        <v>0.1</v>
      </c>
      <c r="Q61" s="1"/>
      <c r="R61" s="1"/>
      <c r="S61" s="14" t="s">
        <v>56</v>
      </c>
      <c r="T61" s="2">
        <v>1</v>
      </c>
      <c r="U61" s="2">
        <v>0.1</v>
      </c>
      <c r="V61" s="1"/>
      <c r="W61" s="1"/>
      <c r="X61" s="14" t="s">
        <v>56</v>
      </c>
      <c r="Y61" s="2">
        <v>1</v>
      </c>
      <c r="Z61" s="2">
        <v>0.1</v>
      </c>
      <c r="AA61" s="1"/>
      <c r="AB61" s="1"/>
      <c r="AC61" s="14" t="s">
        <v>56</v>
      </c>
      <c r="AD61" s="2">
        <v>1</v>
      </c>
      <c r="AE61" s="2">
        <v>0.1</v>
      </c>
      <c r="AF61" s="1"/>
      <c r="AG61" s="1"/>
      <c r="AH61" s="14" t="s">
        <v>56</v>
      </c>
      <c r="AI61" s="2">
        <v>1</v>
      </c>
      <c r="AJ61" s="2">
        <v>0.1</v>
      </c>
    </row>
    <row r="62" spans="2:36" x14ac:dyDescent="0.25">
      <c r="B62" s="1"/>
      <c r="C62" s="1"/>
      <c r="D62" s="14" t="s">
        <v>57</v>
      </c>
      <c r="E62" s="2">
        <v>1</v>
      </c>
      <c r="F62" s="15">
        <v>0.1</v>
      </c>
      <c r="G62" s="1"/>
      <c r="H62" s="1"/>
      <c r="I62" s="14" t="s">
        <v>57</v>
      </c>
      <c r="J62" s="2">
        <v>1</v>
      </c>
      <c r="K62" s="2">
        <v>0.1</v>
      </c>
      <c r="L62" s="1"/>
      <c r="M62" s="1"/>
      <c r="N62" s="14" t="s">
        <v>57</v>
      </c>
      <c r="O62" s="2">
        <v>0</v>
      </c>
      <c r="P62" s="13">
        <v>0.1</v>
      </c>
      <c r="Q62" s="1"/>
      <c r="R62" s="1"/>
      <c r="S62" s="14" t="s">
        <v>57</v>
      </c>
      <c r="T62" s="2">
        <v>1</v>
      </c>
      <c r="U62" s="32">
        <v>0.1</v>
      </c>
      <c r="V62" s="1"/>
      <c r="W62" s="1"/>
      <c r="X62" s="14" t="s">
        <v>57</v>
      </c>
      <c r="Y62" s="2">
        <v>1</v>
      </c>
      <c r="Z62" s="11">
        <v>0.1</v>
      </c>
      <c r="AA62" s="1"/>
      <c r="AB62" s="1"/>
      <c r="AC62" s="14" t="s">
        <v>57</v>
      </c>
      <c r="AD62" s="2">
        <v>1</v>
      </c>
      <c r="AE62" s="11">
        <v>0.1</v>
      </c>
      <c r="AF62" s="1"/>
      <c r="AG62" s="1"/>
      <c r="AH62" s="14" t="s">
        <v>57</v>
      </c>
      <c r="AI62" s="2">
        <v>1</v>
      </c>
      <c r="AJ62" s="32">
        <v>0.1</v>
      </c>
    </row>
    <row r="63" spans="2:36" x14ac:dyDescent="0.25">
      <c r="B63" s="1"/>
      <c r="C63" s="1"/>
      <c r="D63" s="14" t="s">
        <v>58</v>
      </c>
      <c r="E63" s="2">
        <v>3</v>
      </c>
      <c r="F63" s="15">
        <v>0.1</v>
      </c>
      <c r="G63" s="1"/>
      <c r="H63" s="1"/>
      <c r="I63" s="14" t="s">
        <v>58</v>
      </c>
      <c r="J63" s="2">
        <v>3</v>
      </c>
      <c r="K63" s="2">
        <v>0.1</v>
      </c>
      <c r="L63" s="1"/>
      <c r="M63" s="1"/>
      <c r="N63" s="14" t="s">
        <v>58</v>
      </c>
      <c r="O63" s="2">
        <v>3</v>
      </c>
      <c r="P63" s="2">
        <v>0.1</v>
      </c>
      <c r="Q63" s="1"/>
      <c r="R63" s="1"/>
      <c r="S63" s="36" t="s">
        <v>58</v>
      </c>
      <c r="T63" s="37">
        <v>3</v>
      </c>
      <c r="U63" s="37">
        <v>0.1</v>
      </c>
      <c r="V63" s="1"/>
      <c r="W63" s="1"/>
      <c r="X63" s="14" t="s">
        <v>58</v>
      </c>
      <c r="Y63" s="2">
        <v>3</v>
      </c>
      <c r="Z63" s="2">
        <v>0.1</v>
      </c>
      <c r="AA63" s="1"/>
      <c r="AB63" s="1"/>
      <c r="AC63" s="14" t="s">
        <v>58</v>
      </c>
      <c r="AD63" s="2">
        <v>3</v>
      </c>
      <c r="AE63" s="2">
        <v>0.1</v>
      </c>
      <c r="AF63" s="1"/>
      <c r="AG63" s="1"/>
      <c r="AH63" s="14" t="s">
        <v>58</v>
      </c>
      <c r="AI63" s="2">
        <v>3</v>
      </c>
      <c r="AJ63" s="2">
        <v>0.1</v>
      </c>
    </row>
    <row r="64" spans="2:36" x14ac:dyDescent="0.25">
      <c r="B64" s="1"/>
      <c r="C64" s="1"/>
      <c r="D64" s="14" t="s">
        <v>59</v>
      </c>
      <c r="E64" s="2">
        <v>3</v>
      </c>
      <c r="F64" s="15">
        <v>0.1</v>
      </c>
      <c r="G64" s="1"/>
      <c r="H64" s="1"/>
      <c r="I64" s="14" t="s">
        <v>59</v>
      </c>
      <c r="J64" s="2">
        <v>3</v>
      </c>
      <c r="K64" s="2">
        <v>0.1</v>
      </c>
      <c r="L64" s="1"/>
      <c r="M64" s="1"/>
      <c r="N64" s="14" t="s">
        <v>59</v>
      </c>
      <c r="O64" s="2">
        <v>3</v>
      </c>
      <c r="P64" s="2">
        <v>0.1</v>
      </c>
      <c r="Q64" s="1"/>
      <c r="R64" s="1"/>
      <c r="S64" s="14" t="s">
        <v>59</v>
      </c>
      <c r="T64" s="2">
        <v>3</v>
      </c>
      <c r="U64" s="2">
        <v>0.1</v>
      </c>
      <c r="V64" s="1"/>
      <c r="W64" s="1"/>
      <c r="X64" s="14" t="s">
        <v>59</v>
      </c>
      <c r="Y64" s="2">
        <v>3</v>
      </c>
      <c r="Z64" s="2">
        <v>0.1</v>
      </c>
      <c r="AA64" s="1"/>
      <c r="AB64" s="1"/>
      <c r="AC64" s="14" t="s">
        <v>59</v>
      </c>
      <c r="AD64" s="2">
        <v>3</v>
      </c>
      <c r="AE64" s="2">
        <v>0.1</v>
      </c>
      <c r="AF64" s="1"/>
      <c r="AG64" s="1"/>
      <c r="AH64" s="14" t="s">
        <v>59</v>
      </c>
      <c r="AI64" s="2">
        <v>3</v>
      </c>
      <c r="AJ64" s="2">
        <v>0.1</v>
      </c>
    </row>
    <row r="65" spans="2:36" x14ac:dyDescent="0.25">
      <c r="B65" s="1"/>
      <c r="C65" s="1"/>
      <c r="D65" s="14" t="s">
        <v>60</v>
      </c>
      <c r="E65" s="2">
        <v>1</v>
      </c>
      <c r="F65" s="15">
        <v>0.1</v>
      </c>
      <c r="G65" s="1"/>
      <c r="H65" s="1"/>
      <c r="I65" s="14" t="s">
        <v>60</v>
      </c>
      <c r="J65" s="2">
        <v>1</v>
      </c>
      <c r="K65" s="2">
        <v>0.1</v>
      </c>
      <c r="L65" s="1"/>
      <c r="M65" s="1"/>
      <c r="N65" s="14" t="s">
        <v>60</v>
      </c>
      <c r="O65" s="2">
        <v>1</v>
      </c>
      <c r="P65" s="2">
        <v>0.1</v>
      </c>
      <c r="Q65" s="1"/>
      <c r="R65" s="1"/>
      <c r="S65" s="14" t="s">
        <v>60</v>
      </c>
      <c r="T65" s="2">
        <v>1</v>
      </c>
      <c r="U65" s="2">
        <v>0.1</v>
      </c>
      <c r="V65" s="1"/>
      <c r="W65" s="1"/>
      <c r="X65" s="14" t="s">
        <v>60</v>
      </c>
      <c r="Y65" s="2">
        <v>1</v>
      </c>
      <c r="Z65" s="2">
        <v>0.1</v>
      </c>
      <c r="AA65" s="1"/>
      <c r="AB65" s="1"/>
      <c r="AC65" s="14" t="s">
        <v>60</v>
      </c>
      <c r="AD65" s="2">
        <v>1</v>
      </c>
      <c r="AE65" s="2">
        <v>0.1</v>
      </c>
      <c r="AF65" s="1"/>
      <c r="AG65" s="1"/>
      <c r="AH65" s="14" t="s">
        <v>60</v>
      </c>
      <c r="AI65" s="2">
        <v>1</v>
      </c>
      <c r="AJ65" s="2">
        <v>0.1</v>
      </c>
    </row>
    <row r="66" spans="2:36" x14ac:dyDescent="0.25">
      <c r="B66" s="1"/>
      <c r="C66" s="1"/>
      <c r="D66" s="14" t="s">
        <v>61</v>
      </c>
      <c r="E66" s="2">
        <v>2</v>
      </c>
      <c r="F66" s="15">
        <v>0.1</v>
      </c>
      <c r="G66" s="1"/>
      <c r="H66" s="1"/>
      <c r="I66" s="14" t="s">
        <v>61</v>
      </c>
      <c r="J66" s="2">
        <v>2</v>
      </c>
      <c r="K66" s="2">
        <v>0.1</v>
      </c>
      <c r="L66" s="1"/>
      <c r="M66" s="1"/>
      <c r="N66" s="14" t="s">
        <v>61</v>
      </c>
      <c r="O66" s="2">
        <v>2</v>
      </c>
      <c r="P66" s="2">
        <v>0.1</v>
      </c>
      <c r="Q66" s="1"/>
      <c r="R66" s="1"/>
      <c r="S66" s="36" t="s">
        <v>61</v>
      </c>
      <c r="T66" s="37">
        <v>0</v>
      </c>
      <c r="U66" s="41">
        <v>0.1</v>
      </c>
      <c r="V66" s="1"/>
      <c r="W66" s="1"/>
      <c r="X66" s="14" t="s">
        <v>61</v>
      </c>
      <c r="Y66" s="2">
        <v>2</v>
      </c>
      <c r="Z66" s="2">
        <v>0.1</v>
      </c>
      <c r="AA66" s="1"/>
      <c r="AB66" s="1"/>
      <c r="AC66" s="14" t="s">
        <v>61</v>
      </c>
      <c r="AD66" s="2">
        <v>2</v>
      </c>
      <c r="AE66" s="2">
        <v>0.1</v>
      </c>
      <c r="AF66" s="1"/>
      <c r="AG66" s="1"/>
      <c r="AH66" s="14" t="s">
        <v>61</v>
      </c>
      <c r="AI66" s="2">
        <v>2</v>
      </c>
      <c r="AJ66" s="2">
        <v>0.1</v>
      </c>
    </row>
    <row r="67" spans="2:36" x14ac:dyDescent="0.25">
      <c r="B67" s="1"/>
      <c r="C67" s="1"/>
      <c r="D67" s="14" t="s">
        <v>62</v>
      </c>
      <c r="E67" s="2">
        <v>1</v>
      </c>
      <c r="F67" s="15">
        <v>0.1</v>
      </c>
      <c r="G67" s="1"/>
      <c r="H67" s="1"/>
      <c r="I67" s="14" t="s">
        <v>62</v>
      </c>
      <c r="J67" s="2">
        <v>1</v>
      </c>
      <c r="K67" s="2">
        <v>0.1</v>
      </c>
      <c r="L67" s="1"/>
      <c r="M67" s="1"/>
      <c r="N67" s="14" t="s">
        <v>62</v>
      </c>
      <c r="O67" s="2">
        <v>0</v>
      </c>
      <c r="P67" s="13">
        <v>0.1</v>
      </c>
      <c r="Q67" s="1"/>
      <c r="R67" s="1"/>
      <c r="S67" s="14" t="s">
        <v>62</v>
      </c>
      <c r="T67" s="2">
        <v>0</v>
      </c>
      <c r="U67" s="13">
        <v>0.1</v>
      </c>
      <c r="V67" s="1"/>
      <c r="W67" s="1"/>
      <c r="X67" s="14" t="s">
        <v>62</v>
      </c>
      <c r="Y67" s="2">
        <v>0</v>
      </c>
      <c r="Z67" s="13">
        <v>0.1</v>
      </c>
      <c r="AA67" s="1"/>
      <c r="AB67" s="1"/>
      <c r="AC67" s="14" t="s">
        <v>62</v>
      </c>
      <c r="AD67" s="2">
        <v>1</v>
      </c>
      <c r="AE67" s="11">
        <v>0.1</v>
      </c>
      <c r="AF67" s="1"/>
      <c r="AG67" s="1"/>
      <c r="AH67" s="14" t="s">
        <v>62</v>
      </c>
      <c r="AI67" s="2">
        <v>1</v>
      </c>
      <c r="AJ67" s="32">
        <v>0.1</v>
      </c>
    </row>
    <row r="68" spans="2:36" x14ac:dyDescent="0.25">
      <c r="B68" s="1"/>
      <c r="C68" s="1"/>
      <c r="D68" s="16" t="s">
        <v>63</v>
      </c>
      <c r="E68" s="2">
        <v>0</v>
      </c>
      <c r="F68" s="40">
        <v>0.1</v>
      </c>
      <c r="G68" s="1"/>
      <c r="H68" s="1"/>
      <c r="I68" s="16" t="s">
        <v>63</v>
      </c>
      <c r="J68" s="2">
        <v>0</v>
      </c>
      <c r="K68" s="32">
        <v>0.1</v>
      </c>
      <c r="L68" s="1"/>
      <c r="M68" s="1"/>
      <c r="N68" s="16" t="s">
        <v>63</v>
      </c>
      <c r="O68" s="2">
        <v>0</v>
      </c>
      <c r="P68" s="13">
        <v>0.1</v>
      </c>
      <c r="Q68" s="1"/>
      <c r="R68" s="1"/>
      <c r="S68" s="16" t="s">
        <v>63</v>
      </c>
      <c r="T68" s="2">
        <v>0</v>
      </c>
      <c r="U68" s="13">
        <v>0.1</v>
      </c>
      <c r="V68" s="1"/>
      <c r="W68" s="1"/>
      <c r="X68" s="16" t="s">
        <v>63</v>
      </c>
      <c r="Y68" s="2">
        <v>0</v>
      </c>
      <c r="Z68" s="13">
        <v>0.1</v>
      </c>
      <c r="AA68" s="1"/>
      <c r="AB68" s="1"/>
      <c r="AC68" s="16" t="s">
        <v>63</v>
      </c>
      <c r="AD68" s="2">
        <v>0</v>
      </c>
      <c r="AE68" s="13">
        <v>0.1</v>
      </c>
      <c r="AF68" s="1"/>
      <c r="AG68" s="1"/>
      <c r="AH68" s="16" t="s">
        <v>63</v>
      </c>
      <c r="AI68" s="2">
        <v>0</v>
      </c>
      <c r="AJ68" s="13">
        <v>0.1</v>
      </c>
    </row>
    <row r="69" spans="2:36" x14ac:dyDescent="0.25">
      <c r="B69" s="1"/>
      <c r="C69" s="5" t="s">
        <v>68</v>
      </c>
      <c r="D69" s="16"/>
      <c r="E69" s="3">
        <f>SUM(E59:E68)</f>
        <v>14</v>
      </c>
      <c r="F69" s="22">
        <f>SUM(F59:F68)</f>
        <v>0.99999999999999989</v>
      </c>
      <c r="G69" s="1"/>
      <c r="H69" s="1"/>
      <c r="I69" s="1"/>
      <c r="J69" s="3">
        <f>SUM(J59:J68)</f>
        <v>14</v>
      </c>
      <c r="K69" s="24">
        <f>SUM(K59:K68)</f>
        <v>0.99999999999999989</v>
      </c>
      <c r="L69" s="1"/>
      <c r="M69" s="1"/>
      <c r="N69" s="1"/>
      <c r="O69" s="3">
        <f>SUM(O59:O68)</f>
        <v>12</v>
      </c>
      <c r="P69" s="24">
        <f>SUM(P59:P68)</f>
        <v>0.99999999999999989</v>
      </c>
      <c r="Q69" s="1"/>
      <c r="R69" s="1"/>
      <c r="S69" s="1"/>
      <c r="T69" s="3">
        <f>SUM(T59:T68)</f>
        <v>11</v>
      </c>
      <c r="U69" s="24">
        <f>SUM(U59:U68)</f>
        <v>0.99999999999999989</v>
      </c>
      <c r="V69" s="1"/>
      <c r="W69" s="1"/>
      <c r="X69" s="1"/>
      <c r="Y69" s="3">
        <f>SUM(Y59:Y68)</f>
        <v>13</v>
      </c>
      <c r="Z69" s="24">
        <f>SUM(Z59:Z68)</f>
        <v>0.99999999999999989</v>
      </c>
      <c r="AA69" s="1"/>
      <c r="AB69" s="1"/>
      <c r="AC69" s="1"/>
      <c r="AD69" s="3">
        <f>SUM(AD59:AD68)</f>
        <v>14</v>
      </c>
      <c r="AE69" s="24">
        <f>SUM(AE59:AE68)</f>
        <v>0.99999999999999989</v>
      </c>
      <c r="AF69" s="1"/>
      <c r="AG69" s="1"/>
      <c r="AH69" s="1"/>
      <c r="AI69" s="3">
        <f>SUM(AI59:AI68)</f>
        <v>14</v>
      </c>
      <c r="AJ69" s="24">
        <f>SUM(AJ59:AJ68)</f>
        <v>0.99999999999999989</v>
      </c>
    </row>
    <row r="70" spans="2:36" x14ac:dyDescent="0.25">
      <c r="B70" s="1"/>
      <c r="C70" s="1"/>
      <c r="D70" s="102" t="s">
        <v>64</v>
      </c>
      <c r="E70" s="145"/>
      <c r="F70" s="146"/>
      <c r="G70" s="1"/>
      <c r="H70" s="1"/>
      <c r="I70" s="102" t="s">
        <v>64</v>
      </c>
      <c r="J70" s="145"/>
      <c r="K70" s="146"/>
      <c r="L70" s="1"/>
      <c r="M70" s="1"/>
      <c r="N70" s="102" t="s">
        <v>64</v>
      </c>
      <c r="O70" s="145"/>
      <c r="P70" s="146"/>
      <c r="Q70" s="1"/>
      <c r="R70" s="1"/>
      <c r="S70" s="102" t="s">
        <v>64</v>
      </c>
      <c r="T70" s="145"/>
      <c r="U70" s="146"/>
      <c r="V70" s="1"/>
      <c r="W70" s="1"/>
      <c r="X70" s="102" t="s">
        <v>64</v>
      </c>
      <c r="Y70" s="145"/>
      <c r="Z70" s="146"/>
      <c r="AA70" s="1"/>
      <c r="AB70" s="1"/>
      <c r="AC70" s="102" t="s">
        <v>82</v>
      </c>
      <c r="AD70" s="145"/>
      <c r="AE70" s="146"/>
      <c r="AF70" s="1"/>
      <c r="AG70" s="1"/>
      <c r="AH70" s="102" t="s">
        <v>82</v>
      </c>
      <c r="AI70" s="145"/>
      <c r="AJ70" s="146"/>
    </row>
    <row r="71" spans="2:36" x14ac:dyDescent="0.25">
      <c r="B71" s="1"/>
      <c r="C71" s="1"/>
      <c r="D71" s="14" t="s">
        <v>65</v>
      </c>
      <c r="E71" s="2">
        <v>3</v>
      </c>
      <c r="F71" s="2">
        <v>0.4</v>
      </c>
      <c r="G71" s="1"/>
      <c r="H71" s="1"/>
      <c r="I71" s="14" t="s">
        <v>65</v>
      </c>
      <c r="J71" s="2">
        <v>3</v>
      </c>
      <c r="K71" s="2">
        <v>0.4</v>
      </c>
      <c r="L71" s="1"/>
      <c r="M71" s="1"/>
      <c r="N71" s="14" t="s">
        <v>65</v>
      </c>
      <c r="O71" s="2">
        <v>3</v>
      </c>
      <c r="P71" s="2">
        <v>0.4</v>
      </c>
      <c r="Q71" s="1"/>
      <c r="R71" s="1"/>
      <c r="S71" s="14" t="s">
        <v>65</v>
      </c>
      <c r="T71" s="2">
        <v>0</v>
      </c>
      <c r="U71" s="2">
        <v>0.4</v>
      </c>
      <c r="V71" s="1"/>
      <c r="W71" s="1"/>
      <c r="X71" s="14" t="s">
        <v>65</v>
      </c>
      <c r="Y71" s="2">
        <v>0</v>
      </c>
      <c r="Z71" s="2">
        <v>0.4</v>
      </c>
      <c r="AA71" s="1"/>
      <c r="AB71" s="1"/>
      <c r="AC71" s="14" t="s">
        <v>65</v>
      </c>
      <c r="AD71" s="2"/>
      <c r="AE71" s="2"/>
      <c r="AF71" s="1"/>
      <c r="AG71" s="1"/>
      <c r="AH71" s="14" t="s">
        <v>65</v>
      </c>
      <c r="AI71" s="2"/>
      <c r="AJ71" s="2"/>
    </row>
    <row r="72" spans="2:36" x14ac:dyDescent="0.25">
      <c r="B72" s="1"/>
      <c r="C72" s="1"/>
      <c r="D72" s="14" t="s">
        <v>66</v>
      </c>
      <c r="E72" s="2">
        <v>1</v>
      </c>
      <c r="F72" s="2">
        <v>0.3</v>
      </c>
      <c r="G72" s="1"/>
      <c r="H72" s="1"/>
      <c r="I72" s="14" t="s">
        <v>66</v>
      </c>
      <c r="J72" s="2">
        <v>1</v>
      </c>
      <c r="K72" s="2">
        <v>0.3</v>
      </c>
      <c r="L72" s="1"/>
      <c r="M72" s="1"/>
      <c r="N72" s="14" t="s">
        <v>66</v>
      </c>
      <c r="O72" s="2">
        <v>1</v>
      </c>
      <c r="P72" s="2">
        <v>0.3</v>
      </c>
      <c r="Q72" s="1"/>
      <c r="R72" s="1"/>
      <c r="S72" s="14" t="s">
        <v>66</v>
      </c>
      <c r="T72" s="2">
        <v>1</v>
      </c>
      <c r="U72" s="2">
        <v>0.3</v>
      </c>
      <c r="V72" s="1"/>
      <c r="W72" s="1"/>
      <c r="X72" s="14" t="s">
        <v>66</v>
      </c>
      <c r="Y72" s="2">
        <v>1</v>
      </c>
      <c r="Z72" s="2">
        <v>0.3</v>
      </c>
      <c r="AA72" s="1"/>
      <c r="AB72" s="1"/>
      <c r="AC72" s="14" t="s">
        <v>66</v>
      </c>
      <c r="AD72" s="2"/>
      <c r="AE72" s="2"/>
      <c r="AF72" s="1"/>
      <c r="AG72" s="1"/>
      <c r="AH72" s="14" t="s">
        <v>66</v>
      </c>
      <c r="AI72" s="2"/>
      <c r="AJ72" s="2"/>
    </row>
    <row r="73" spans="2:36" x14ac:dyDescent="0.25">
      <c r="B73" s="1"/>
      <c r="C73" s="1"/>
      <c r="D73" s="14" t="s">
        <v>67</v>
      </c>
      <c r="E73" s="2">
        <v>1</v>
      </c>
      <c r="F73" s="2">
        <v>0.3</v>
      </c>
      <c r="G73" s="1"/>
      <c r="H73" s="1"/>
      <c r="I73" s="14" t="s">
        <v>67</v>
      </c>
      <c r="J73" s="2">
        <v>1</v>
      </c>
      <c r="K73" s="2">
        <v>0.3</v>
      </c>
      <c r="L73" s="1"/>
      <c r="M73" s="1"/>
      <c r="N73" s="14" t="s">
        <v>67</v>
      </c>
      <c r="O73" s="2">
        <v>1</v>
      </c>
      <c r="P73" s="2">
        <v>0.3</v>
      </c>
      <c r="Q73" s="1"/>
      <c r="R73" s="1"/>
      <c r="S73" s="14" t="s">
        <v>67</v>
      </c>
      <c r="T73" s="2">
        <v>1</v>
      </c>
      <c r="U73" s="2">
        <v>0.3</v>
      </c>
      <c r="V73" s="1"/>
      <c r="W73" s="1"/>
      <c r="X73" s="14" t="s">
        <v>67</v>
      </c>
      <c r="Y73" s="2">
        <v>1</v>
      </c>
      <c r="Z73" s="2">
        <v>0.3</v>
      </c>
      <c r="AA73" s="1"/>
      <c r="AB73" s="1"/>
      <c r="AC73" s="14" t="s">
        <v>67</v>
      </c>
      <c r="AD73" s="2"/>
      <c r="AE73" s="2"/>
      <c r="AF73" s="1"/>
      <c r="AG73" s="1"/>
      <c r="AH73" s="14" t="s">
        <v>67</v>
      </c>
      <c r="AI73" s="2"/>
      <c r="AJ73" s="2"/>
    </row>
    <row r="74" spans="2:36" x14ac:dyDescent="0.25">
      <c r="B74" s="1"/>
      <c r="C74" s="5" t="s">
        <v>68</v>
      </c>
      <c r="D74" s="14"/>
      <c r="E74" s="3">
        <f>SUM(E71:E73)</f>
        <v>5</v>
      </c>
      <c r="F74" s="24">
        <f>SUM(F71:F73)</f>
        <v>1</v>
      </c>
      <c r="G74" s="1"/>
      <c r="H74" s="1"/>
      <c r="I74" s="1"/>
      <c r="J74" s="3">
        <f>SUM(J71:J73)</f>
        <v>5</v>
      </c>
      <c r="K74" s="3">
        <f>SUM(K71:K73)</f>
        <v>1</v>
      </c>
      <c r="L74" s="1"/>
      <c r="M74" s="1"/>
      <c r="N74" s="1"/>
      <c r="O74" s="3">
        <f>SUM(O71:O73)</f>
        <v>5</v>
      </c>
      <c r="P74" s="24">
        <f>SUM(P71:P73)</f>
        <v>1</v>
      </c>
      <c r="Q74" s="1"/>
      <c r="R74" s="1"/>
      <c r="S74" s="1"/>
      <c r="T74" s="3">
        <f>SUM(T71:T73)</f>
        <v>2</v>
      </c>
      <c r="U74" s="24">
        <f>SUM(U71:U73)</f>
        <v>1</v>
      </c>
      <c r="V74" s="1"/>
      <c r="W74" s="1"/>
      <c r="X74" s="1"/>
      <c r="Y74" s="3">
        <f>SUM(Y71:Y73)</f>
        <v>2</v>
      </c>
      <c r="Z74" s="24">
        <f>SUM(Z71:Z73)</f>
        <v>1</v>
      </c>
      <c r="AA74" s="1"/>
      <c r="AB74" s="1"/>
      <c r="AC74" s="1"/>
      <c r="AD74" s="3"/>
      <c r="AE74" s="24"/>
      <c r="AF74" s="1"/>
      <c r="AG74" s="1"/>
      <c r="AH74" s="1"/>
      <c r="AI74" s="3"/>
      <c r="AJ74" s="24"/>
    </row>
    <row r="75" spans="2:36" ht="18.75" x14ac:dyDescent="0.3">
      <c r="B75" s="1"/>
      <c r="C75" s="18" t="s">
        <v>6</v>
      </c>
      <c r="D75" s="4"/>
      <c r="E75" s="3">
        <f>E11+E17+E25+E31+E44+E47+E54+E57+E69+E74</f>
        <v>65</v>
      </c>
      <c r="F75" s="22">
        <f>F11+F17+F25+F31+F44+F47+F54+F57+F69+F74</f>
        <v>10</v>
      </c>
      <c r="G75" s="22"/>
      <c r="H75" s="22"/>
      <c r="I75" s="22"/>
      <c r="J75" s="25">
        <f t="shared" ref="J75:K75" si="0">J11+J17+J25+J31+J44+J47+J54+J57+J69+J74</f>
        <v>42</v>
      </c>
      <c r="K75" s="22">
        <f t="shared" si="0"/>
        <v>7</v>
      </c>
      <c r="L75" s="22"/>
      <c r="M75" s="22"/>
      <c r="N75" s="22"/>
      <c r="O75" s="25">
        <f t="shared" ref="O75:P75" si="1">O11+O17+O25+O31+O44+O47+O54+O57+O69+O74</f>
        <v>50</v>
      </c>
      <c r="P75" s="22">
        <f t="shared" si="1"/>
        <v>7</v>
      </c>
      <c r="Q75" s="22"/>
      <c r="R75" s="22"/>
      <c r="S75" s="22"/>
      <c r="T75" s="25">
        <f t="shared" ref="T75:U75" si="2">T11+T17+T25+T31+T44+T47+T54+T57+T69+T74</f>
        <v>34</v>
      </c>
      <c r="U75" s="22">
        <f t="shared" si="2"/>
        <v>7</v>
      </c>
      <c r="V75" s="22"/>
      <c r="W75" s="22"/>
      <c r="X75" s="22"/>
      <c r="Y75" s="25">
        <f t="shared" ref="Y75:Z75" si="3">Y11+Y17+Y25+Y31+Y44+Y47+Y54+Y57+Y69+Y74</f>
        <v>26</v>
      </c>
      <c r="Z75" s="22">
        <f t="shared" si="3"/>
        <v>5</v>
      </c>
      <c r="AA75" s="22"/>
      <c r="AB75" s="22"/>
      <c r="AC75" s="22"/>
      <c r="AD75" s="25">
        <f t="shared" ref="AD75:AE75" si="4">AD11+AD17+AD25+AD31+AD44+AD47+AD54+AD57+AD69+AD74</f>
        <v>27</v>
      </c>
      <c r="AE75" s="22">
        <f t="shared" si="4"/>
        <v>3</v>
      </c>
      <c r="AF75" s="22"/>
      <c r="AG75" s="22"/>
      <c r="AH75" s="22"/>
      <c r="AI75" s="25">
        <f t="shared" ref="AI75:AJ75" si="5">AI11+AI17+AI25+AI31+AI44+AI47+AI54+AI57+AI69+AI74</f>
        <v>23</v>
      </c>
      <c r="AJ75" s="22">
        <f t="shared" si="5"/>
        <v>3</v>
      </c>
    </row>
  </sheetData>
  <mergeCells count="91">
    <mergeCell ref="AH70:AJ70"/>
    <mergeCell ref="D70:F70"/>
    <mergeCell ref="I70:K70"/>
    <mergeCell ref="N70:P70"/>
    <mergeCell ref="S70:U70"/>
    <mergeCell ref="X70:Z70"/>
    <mergeCell ref="AC70:AE70"/>
    <mergeCell ref="AH55:AJ55"/>
    <mergeCell ref="D58:F58"/>
    <mergeCell ref="I58:K58"/>
    <mergeCell ref="N58:P58"/>
    <mergeCell ref="S58:U58"/>
    <mergeCell ref="X58:Z58"/>
    <mergeCell ref="AC58:AE58"/>
    <mergeCell ref="AH58:AJ58"/>
    <mergeCell ref="D55:F55"/>
    <mergeCell ref="I55:K55"/>
    <mergeCell ref="N55:P55"/>
    <mergeCell ref="S55:U55"/>
    <mergeCell ref="X55:Z55"/>
    <mergeCell ref="AC55:AE55"/>
    <mergeCell ref="AH45:AJ45"/>
    <mergeCell ref="D48:F48"/>
    <mergeCell ref="I48:K48"/>
    <mergeCell ref="N48:P48"/>
    <mergeCell ref="S48:U48"/>
    <mergeCell ref="X48:Z48"/>
    <mergeCell ref="AC48:AE48"/>
    <mergeCell ref="AH48:AJ48"/>
    <mergeCell ref="D45:F45"/>
    <mergeCell ref="I45:K45"/>
    <mergeCell ref="N45:P45"/>
    <mergeCell ref="S45:U45"/>
    <mergeCell ref="X45:Z45"/>
    <mergeCell ref="AC45:AE45"/>
    <mergeCell ref="AH26:AJ26"/>
    <mergeCell ref="D32:F32"/>
    <mergeCell ref="I32:K32"/>
    <mergeCell ref="N32:P32"/>
    <mergeCell ref="S32:U32"/>
    <mergeCell ref="X32:Z32"/>
    <mergeCell ref="AC32:AE32"/>
    <mergeCell ref="AH32:AJ32"/>
    <mergeCell ref="D26:F26"/>
    <mergeCell ref="I26:K26"/>
    <mergeCell ref="N26:P26"/>
    <mergeCell ref="S26:U26"/>
    <mergeCell ref="X26:Z26"/>
    <mergeCell ref="AC26:AE26"/>
    <mergeCell ref="AH12:AJ12"/>
    <mergeCell ref="D18:F18"/>
    <mergeCell ref="I18:K18"/>
    <mergeCell ref="N18:P18"/>
    <mergeCell ref="S18:U18"/>
    <mergeCell ref="X18:Z18"/>
    <mergeCell ref="AC18:AE18"/>
    <mergeCell ref="AH18:AJ18"/>
    <mergeCell ref="D12:F12"/>
    <mergeCell ref="I12:K12"/>
    <mergeCell ref="N12:P12"/>
    <mergeCell ref="S12:U12"/>
    <mergeCell ref="X12:Z12"/>
    <mergeCell ref="AC12:AE12"/>
    <mergeCell ref="AF3:AF4"/>
    <mergeCell ref="AG3:AG4"/>
    <mergeCell ref="AH3:AJ3"/>
    <mergeCell ref="D5:F5"/>
    <mergeCell ref="I5:K5"/>
    <mergeCell ref="N5:P5"/>
    <mergeCell ref="S5:U5"/>
    <mergeCell ref="X5:Z5"/>
    <mergeCell ref="AC5:AE5"/>
    <mergeCell ref="AH5:AJ5"/>
    <mergeCell ref="V3:V4"/>
    <mergeCell ref="W3:W4"/>
    <mergeCell ref="X3:Z3"/>
    <mergeCell ref="AA3:AA4"/>
    <mergeCell ref="AB3:AB4"/>
    <mergeCell ref="AC3:AE3"/>
    <mergeCell ref="S3:U3"/>
    <mergeCell ref="B3:B4"/>
    <mergeCell ref="C3:C4"/>
    <mergeCell ref="D3:F3"/>
    <mergeCell ref="G3:G4"/>
    <mergeCell ref="H3:H4"/>
    <mergeCell ref="I3:K3"/>
    <mergeCell ref="L3:L4"/>
    <mergeCell ref="M3:M4"/>
    <mergeCell ref="N3:P3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9"/>
  <sheetViews>
    <sheetView tabSelected="1" workbookViewId="0">
      <selection activeCell="I6" sqref="I6"/>
    </sheetView>
  </sheetViews>
  <sheetFormatPr defaultRowHeight="15" x14ac:dyDescent="0.25"/>
  <cols>
    <col min="2" max="2" width="19.7109375" customWidth="1"/>
    <col min="3" max="3" width="25.7109375" customWidth="1"/>
    <col min="4" max="4" width="20" customWidth="1"/>
    <col min="5" max="5" width="43.42578125" customWidth="1"/>
    <col min="6" max="6" width="17.85546875" customWidth="1"/>
  </cols>
  <sheetData>
    <row r="3" spans="2:6" x14ac:dyDescent="0.25">
      <c r="B3" s="166" t="s">
        <v>118</v>
      </c>
      <c r="C3" s="166"/>
      <c r="D3" s="166"/>
      <c r="E3" s="166"/>
      <c r="F3" s="166"/>
    </row>
    <row r="4" spans="2:6" ht="73.5" customHeight="1" x14ac:dyDescent="0.25">
      <c r="B4" s="166"/>
      <c r="C4" s="166"/>
      <c r="D4" s="166"/>
      <c r="E4" s="166"/>
      <c r="F4" s="166"/>
    </row>
    <row r="5" spans="2:6" ht="21" customHeight="1" x14ac:dyDescent="0.25">
      <c r="B5" s="165"/>
      <c r="C5" s="165"/>
      <c r="D5" s="164"/>
      <c r="E5" s="164"/>
      <c r="F5" s="164"/>
    </row>
    <row r="6" spans="2:6" ht="31.5" x14ac:dyDescent="0.25">
      <c r="B6" s="163" t="s">
        <v>117</v>
      </c>
      <c r="C6" s="162"/>
      <c r="D6" s="161" t="s">
        <v>116</v>
      </c>
      <c r="E6" s="161" t="s">
        <v>115</v>
      </c>
      <c r="F6" s="160" t="s">
        <v>114</v>
      </c>
    </row>
    <row r="7" spans="2:6" ht="36" customHeight="1" x14ac:dyDescent="0.25">
      <c r="B7" s="159" t="s">
        <v>113</v>
      </c>
      <c r="C7" s="159"/>
      <c r="D7" s="151" t="s">
        <v>112</v>
      </c>
      <c r="E7" s="158" t="s">
        <v>7</v>
      </c>
      <c r="F7" s="149">
        <v>1.52</v>
      </c>
    </row>
    <row r="8" spans="2:6" ht="34.5" customHeight="1" x14ac:dyDescent="0.25">
      <c r="B8" s="155" t="s">
        <v>111</v>
      </c>
      <c r="C8" s="154"/>
      <c r="D8" s="151" t="s">
        <v>105</v>
      </c>
      <c r="E8" s="150" t="s">
        <v>69</v>
      </c>
      <c r="F8" s="149">
        <v>2.3144999999999998</v>
      </c>
    </row>
    <row r="9" spans="2:6" ht="35.25" customHeight="1" x14ac:dyDescent="0.25">
      <c r="B9" s="157"/>
      <c r="C9" s="156"/>
      <c r="D9" s="151" t="s">
        <v>103</v>
      </c>
      <c r="E9" s="150" t="s">
        <v>110</v>
      </c>
      <c r="F9" s="149">
        <v>2.1078000000000001</v>
      </c>
    </row>
    <row r="10" spans="2:6" ht="33" customHeight="1" x14ac:dyDescent="0.25">
      <c r="B10" s="157"/>
      <c r="C10" s="156"/>
      <c r="D10" s="151" t="s">
        <v>109</v>
      </c>
      <c r="E10" s="150" t="s">
        <v>73</v>
      </c>
      <c r="F10" s="149">
        <v>2.0649000000000002</v>
      </c>
    </row>
    <row r="11" spans="2:6" ht="49.5" customHeight="1" x14ac:dyDescent="0.25">
      <c r="B11" s="153"/>
      <c r="C11" s="152"/>
      <c r="D11" s="151" t="s">
        <v>108</v>
      </c>
      <c r="E11" s="150" t="s">
        <v>107</v>
      </c>
      <c r="F11" s="149">
        <v>1.3386</v>
      </c>
    </row>
    <row r="12" spans="2:6" ht="33" customHeight="1" x14ac:dyDescent="0.25">
      <c r="B12" s="155" t="s">
        <v>106</v>
      </c>
      <c r="C12" s="154"/>
      <c r="D12" s="151" t="s">
        <v>105</v>
      </c>
      <c r="E12" s="150" t="s">
        <v>104</v>
      </c>
      <c r="F12" s="149">
        <v>4.57</v>
      </c>
    </row>
    <row r="13" spans="2:6" ht="37.5" customHeight="1" x14ac:dyDescent="0.25">
      <c r="B13" s="153"/>
      <c r="C13" s="152"/>
      <c r="D13" s="151" t="s">
        <v>103</v>
      </c>
      <c r="E13" s="150" t="s">
        <v>83</v>
      </c>
      <c r="F13" s="149">
        <v>3.8</v>
      </c>
    </row>
    <row r="16" spans="2:6" ht="15.75" x14ac:dyDescent="0.25">
      <c r="B16" s="148"/>
      <c r="C16" s="148"/>
      <c r="D16" s="72"/>
      <c r="E16" s="72"/>
      <c r="F16" s="72"/>
    </row>
    <row r="17" spans="2:6" ht="24.75" customHeight="1" x14ac:dyDescent="0.25">
      <c r="B17" s="147"/>
      <c r="C17" s="147"/>
      <c r="D17" s="72"/>
      <c r="E17" s="72"/>
      <c r="F17" s="72"/>
    </row>
    <row r="18" spans="2:6" ht="15.75" x14ac:dyDescent="0.25">
      <c r="B18" s="147"/>
      <c r="C18" s="147"/>
      <c r="D18" s="72"/>
      <c r="E18" s="72"/>
      <c r="F18" s="72"/>
    </row>
    <row r="19" spans="2:6" ht="15.75" x14ac:dyDescent="0.25">
      <c r="B19" s="148"/>
      <c r="C19" s="147"/>
      <c r="D19" s="72"/>
      <c r="E19" s="72"/>
      <c r="F19" s="72"/>
    </row>
    <row r="20" spans="2:6" ht="15.75" x14ac:dyDescent="0.25">
      <c r="B20" s="147"/>
      <c r="C20" s="147"/>
      <c r="D20" s="72"/>
      <c r="E20" s="72"/>
      <c r="F20" s="72"/>
    </row>
    <row r="21" spans="2:6" ht="15.75" x14ac:dyDescent="0.25">
      <c r="B21" s="147"/>
      <c r="C21" s="147"/>
      <c r="D21" s="72"/>
      <c r="E21" s="72"/>
      <c r="F21" s="72"/>
    </row>
    <row r="22" spans="2:6" ht="15.75" x14ac:dyDescent="0.25">
      <c r="B22" s="147"/>
      <c r="C22" s="147"/>
      <c r="D22" s="72"/>
      <c r="E22" s="72"/>
      <c r="F22" s="72"/>
    </row>
    <row r="23" spans="2:6" ht="15.75" x14ac:dyDescent="0.25">
      <c r="B23" s="147"/>
      <c r="C23" s="147"/>
      <c r="D23" s="72"/>
      <c r="E23" s="72"/>
      <c r="F23" s="72"/>
    </row>
    <row r="24" spans="2:6" ht="15.75" x14ac:dyDescent="0.25">
      <c r="B24" s="147"/>
      <c r="C24" s="147"/>
      <c r="D24" s="72"/>
      <c r="E24" s="72"/>
      <c r="F24" s="72"/>
    </row>
    <row r="25" spans="2:6" ht="15.75" x14ac:dyDescent="0.25">
      <c r="B25" s="147"/>
      <c r="C25" s="147"/>
      <c r="D25" s="72"/>
      <c r="E25" s="72"/>
      <c r="F25" s="72"/>
    </row>
    <row r="26" spans="2:6" ht="15.75" x14ac:dyDescent="0.25">
      <c r="B26" s="147"/>
      <c r="C26" s="147"/>
      <c r="D26" s="72"/>
      <c r="E26" s="72"/>
      <c r="F26" s="72"/>
    </row>
    <row r="27" spans="2:6" ht="15.75" x14ac:dyDescent="0.25">
      <c r="B27" s="147"/>
      <c r="C27" s="147"/>
      <c r="D27" s="72"/>
      <c r="E27" s="72"/>
      <c r="F27" s="72"/>
    </row>
    <row r="28" spans="2:6" ht="15.75" x14ac:dyDescent="0.25">
      <c r="B28" s="147"/>
      <c r="C28" s="147"/>
      <c r="D28" s="72"/>
      <c r="E28" s="72"/>
      <c r="F28" s="72"/>
    </row>
    <row r="29" spans="2:6" ht="15.75" x14ac:dyDescent="0.25">
      <c r="B29" s="147"/>
      <c r="C29" s="147"/>
      <c r="D29" s="72"/>
      <c r="E29" s="72"/>
      <c r="F29" s="72"/>
    </row>
    <row r="30" spans="2:6" ht="15.75" x14ac:dyDescent="0.25">
      <c r="B30" s="148"/>
      <c r="C30" s="147"/>
      <c r="D30" s="72"/>
      <c r="E30" s="72"/>
      <c r="F30" s="72"/>
    </row>
    <row r="31" spans="2:6" ht="30" customHeight="1" x14ac:dyDescent="0.25">
      <c r="B31" s="147"/>
      <c r="C31" s="147"/>
      <c r="D31" s="72"/>
      <c r="E31" s="72"/>
      <c r="F31" s="72"/>
    </row>
    <row r="32" spans="2:6" ht="15.75" x14ac:dyDescent="0.25">
      <c r="B32" s="147"/>
      <c r="C32" s="147"/>
      <c r="D32" s="72"/>
      <c r="E32" s="72"/>
      <c r="F32" s="72"/>
    </row>
    <row r="33" spans="2:6" x14ac:dyDescent="0.25">
      <c r="B33" s="72"/>
      <c r="C33" s="72"/>
      <c r="D33" s="72"/>
      <c r="E33" s="72"/>
      <c r="F33" s="72"/>
    </row>
    <row r="34" spans="2:6" x14ac:dyDescent="0.25">
      <c r="B34" s="72"/>
      <c r="C34" s="72"/>
      <c r="D34" s="72"/>
      <c r="E34" s="72"/>
      <c r="F34" s="72"/>
    </row>
    <row r="35" spans="2:6" x14ac:dyDescent="0.25">
      <c r="B35" s="72"/>
      <c r="C35" s="72"/>
      <c r="D35" s="72"/>
      <c r="E35" s="72"/>
      <c r="F35" s="72"/>
    </row>
    <row r="36" spans="2:6" x14ac:dyDescent="0.25">
      <c r="B36" s="72"/>
      <c r="C36" s="72"/>
      <c r="D36" s="72"/>
      <c r="E36" s="72"/>
      <c r="F36" s="72"/>
    </row>
    <row r="37" spans="2:6" x14ac:dyDescent="0.25">
      <c r="B37" s="72"/>
      <c r="C37" s="72"/>
      <c r="D37" s="72"/>
      <c r="E37" s="72"/>
      <c r="F37" s="72"/>
    </row>
    <row r="38" spans="2:6" x14ac:dyDescent="0.25">
      <c r="B38" s="72"/>
      <c r="C38" s="72"/>
      <c r="D38" s="72"/>
      <c r="E38" s="72"/>
      <c r="F38" s="72"/>
    </row>
    <row r="39" spans="2:6" x14ac:dyDescent="0.25">
      <c r="B39" s="72"/>
      <c r="C39" s="72"/>
      <c r="D39" s="72"/>
      <c r="E39" s="72"/>
      <c r="F39" s="72"/>
    </row>
  </sheetData>
  <mergeCells count="5">
    <mergeCell ref="B3:F4"/>
    <mergeCell ref="B6:C6"/>
    <mergeCell ref="B7:C7"/>
    <mergeCell ref="B8:C11"/>
    <mergeCell ref="B12:C13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 (2)</vt:lpstr>
      <vt:lpstr>Лист1 (3)</vt:lpstr>
      <vt:lpstr>Лист1 (4)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2023-06-01T08:00:11Z</dcterms:modified>
</cp:coreProperties>
</file>