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310" yWindow="735" windowWidth="25650" windowHeight="15015"/>
  </bookViews>
  <sheets>
    <sheet name="прогноз основных характеристик" sheetId="6" r:id="rId1"/>
  </sheets>
  <definedNames>
    <definedName name="_xlnm._FilterDatabase" localSheetId="0" hidden="1">'прогноз основных характеристик'!$A$5:$Q$5</definedName>
    <definedName name="_xlnm.Print_Titles" localSheetId="0">'прогноз основных характеристик'!$3:$4</definedName>
    <definedName name="_xlnm.Print_Area" localSheetId="0">'прогноз основных характеристик'!$A$1:$Q$23</definedName>
    <definedName name="Регионы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6" l="1"/>
  <c r="N11" i="6"/>
  <c r="N7" i="6"/>
  <c r="N15" i="6" s="1"/>
  <c r="N10" i="6"/>
  <c r="N9" i="6"/>
  <c r="N8" i="6"/>
  <c r="N16" i="6"/>
  <c r="I17" i="6"/>
  <c r="M17" i="6"/>
  <c r="M16" i="6"/>
  <c r="M13" i="6"/>
  <c r="M7" i="6" s="1"/>
  <c r="M15" i="6" s="1"/>
  <c r="M14" i="6"/>
  <c r="M8" i="6"/>
  <c r="C7" i="6"/>
  <c r="M6" i="6"/>
  <c r="M11" i="6"/>
  <c r="M10" i="6"/>
  <c r="L7" i="6" l="1"/>
  <c r="K7" i="6"/>
  <c r="J7" i="6"/>
  <c r="I7" i="6"/>
  <c r="H7" i="6"/>
  <c r="H15" i="6" s="1"/>
  <c r="G7" i="6"/>
  <c r="O12" i="6"/>
  <c r="Q14" i="6" l="1"/>
  <c r="P14" i="6"/>
  <c r="Q13" i="6"/>
  <c r="P13" i="6"/>
  <c r="Q12" i="6"/>
  <c r="P12" i="6"/>
  <c r="E7" i="6"/>
  <c r="F7" i="6"/>
  <c r="C15" i="6"/>
  <c r="C17" i="6" s="1"/>
  <c r="D7" i="6"/>
  <c r="M12" i="6"/>
  <c r="D15" i="6" l="1"/>
  <c r="D17" i="6" s="1"/>
  <c r="E15" i="6"/>
  <c r="E17" i="6" s="1"/>
  <c r="F15" i="6"/>
  <c r="G15" i="6"/>
  <c r="G17" i="6" s="1"/>
  <c r="H17" i="6"/>
  <c r="I15" i="6"/>
  <c r="J15" i="6"/>
  <c r="J17" i="6" s="1"/>
  <c r="K15" i="6"/>
  <c r="K17" i="6" s="1"/>
  <c r="L15" i="6"/>
  <c r="L17" i="6" s="1"/>
  <c r="Q7" i="6"/>
  <c r="Q8" i="6"/>
  <c r="Q9" i="6"/>
  <c r="Q10" i="6"/>
  <c r="Q11" i="6"/>
  <c r="Q16" i="6"/>
  <c r="Q6" i="6"/>
  <c r="P7" i="6"/>
  <c r="P8" i="6"/>
  <c r="P9" i="6"/>
  <c r="P10" i="6"/>
  <c r="P11" i="6"/>
  <c r="P16" i="6"/>
  <c r="P6" i="6"/>
  <c r="O7" i="6"/>
  <c r="O8" i="6"/>
  <c r="O9" i="6"/>
  <c r="O10" i="6"/>
  <c r="O11" i="6"/>
  <c r="O16" i="6"/>
  <c r="O6" i="6"/>
  <c r="N6" i="6"/>
  <c r="M9" i="6"/>
  <c r="P15" i="6" l="1"/>
  <c r="Q17" i="6"/>
  <c r="O17" i="6"/>
  <c r="O15" i="6"/>
  <c r="F17" i="6"/>
  <c r="P17" i="6" s="1"/>
  <c r="Q15" i="6"/>
</calcChain>
</file>

<file path=xl/sharedStrings.xml><?xml version="1.0" encoding="utf-8"?>
<sst xmlns="http://schemas.openxmlformats.org/spreadsheetml/2006/main" count="44" uniqueCount="34">
  <si>
    <t xml:space="preserve">Код бюджетной классификации </t>
  </si>
  <si>
    <t xml:space="preserve">Наименование </t>
  </si>
  <si>
    <t>Консолидированный бюджет</t>
  </si>
  <si>
    <t>1 00 00000 00 0000 000</t>
  </si>
  <si>
    <t xml:space="preserve">НАЛОГОВЫЕ И НЕНАЛОГОВЫЕ ДОХОДЫ                                 </t>
  </si>
  <si>
    <t>2 00 00000 00 0000 000</t>
  </si>
  <si>
    <t>БЕЗВОЗМЕЗДНЫЕ ПОСТУПЛЕНИЯ</t>
  </si>
  <si>
    <t>ИТОГО ДОХОДОВ</t>
  </si>
  <si>
    <t>ИТОГО РАСХОДОВ</t>
  </si>
  <si>
    <t>ДЕФИЦИТ БЮДЖЕТА (-), ПРОФИЦИТ БЮДЖЕТА (+)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</si>
  <si>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</si>
  <si>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</si>
  <si>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</si>
  <si>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</si>
  <si>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</si>
  <si>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</si>
  <si>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</si>
  <si>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</si>
  <si>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2025 год</t>
  </si>
  <si>
    <t>2026 год</t>
  </si>
  <si>
    <t>2027 год</t>
  </si>
  <si>
    <t>2023 год (исполнение)</t>
  </si>
  <si>
    <t>2024 год (оценка)</t>
  </si>
  <si>
    <t>ПРОГНОЗ ОСНОВНЫХ ХАРАКТЕРИСТИК КОНСОЛИДИРОВАННОГО БЮДЖЕТА БРЯНСКОГО РАЙОНА НА 2025 ГОД И НА ПЛАНОВЫЙ ПЕРИОД 2026 И 2027 ГОДОВ</t>
  </si>
  <si>
    <t>Бюджет муниципального района</t>
  </si>
  <si>
    <t>Бюджеты сельских поселений</t>
  </si>
  <si>
    <t>тыс.рублей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</si>
  <si>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</si>
  <si>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</si>
  <si>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</si>
  <si>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</si>
  <si>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2 07 00000 00 0000 000</t>
  </si>
  <si>
    <t>ПРОЧИЕ БЕЗВОЗМЕЗДНЫЕ ПОСТУПЛЕНИЯ</t>
  </si>
  <si>
    <t>Заместитель главы администрации Брянского района - начальник финансового управления                                                                                                                  С.Н.Воронцова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</si>
</sst>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2"/>
      <name val="Segoe UI"/>
      <family val="2"/>
      <charset val="204"/>
    </font>
    <font>
      <sz val="12"/>
      <name val="Segoe UI"/>
      <family val="2"/>
      <charset val="204"/>
    </font>
    <font>
      <i/>
      <sz val="12"/>
      <name val="Segoe UI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5" fillId="0" borderId="2">
      <alignment vertical="top" wrapText="1"/>
    </xf>
    <xf numFmtId="1" fontId="3" fillId="0" borderId="2">
      <alignment horizontal="center" vertical="top" shrinkToFit="1"/>
    </xf>
    <xf numFmtId="4" fontId="5" fillId="3" borderId="2">
      <alignment horizontal="right" vertical="top" shrinkToFit="1"/>
    </xf>
    <xf numFmtId="10" fontId="5" fillId="3" borderId="2">
      <alignment horizontal="right" vertical="top" shrinkToFit="1"/>
    </xf>
    <xf numFmtId="0" fontId="5" fillId="0" borderId="2">
      <alignment horizontal="left"/>
    </xf>
    <xf numFmtId="4" fontId="5" fillId="2" borderId="2">
      <alignment horizontal="right" vertical="top" shrinkToFit="1"/>
    </xf>
    <xf numFmtId="10" fontId="5" fillId="2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1" fontId="3" fillId="0" borderId="2">
      <alignment horizontal="left" vertical="top" wrapText="1" indent="2"/>
    </xf>
    <xf numFmtId="0" fontId="3" fillId="4" borderId="0">
      <alignment shrinkToFit="1"/>
    </xf>
    <xf numFmtId="4" fontId="3" fillId="0" borderId="2">
      <alignment horizontal="right" vertical="top" shrinkToFit="1"/>
    </xf>
    <xf numFmtId="10" fontId="3" fillId="0" borderId="2">
      <alignment horizontal="right" vertical="top" shrinkToFit="1"/>
    </xf>
    <xf numFmtId="0" fontId="3" fillId="0" borderId="0">
      <alignment vertical="top"/>
    </xf>
    <xf numFmtId="0" fontId="3" fillId="4" borderId="0">
      <alignment horizontal="center"/>
    </xf>
    <xf numFmtId="0" fontId="3" fillId="4" borderId="0">
      <alignment horizontal="left"/>
    </xf>
    <xf numFmtId="4" fontId="9" fillId="0" borderId="3">
      <alignment horizontal="right"/>
    </xf>
    <xf numFmtId="0" fontId="10" fillId="0" borderId="0"/>
    <xf numFmtId="0" fontId="1" fillId="0" borderId="0"/>
    <xf numFmtId="0" fontId="11" fillId="0" borderId="0">
      <alignment vertical="top" wrapText="1"/>
    </xf>
    <xf numFmtId="9" fontId="13" fillId="0" borderId="0" applyFont="0" applyFill="0" applyBorder="0" applyAlignment="0" applyProtection="0"/>
  </cellStyleXfs>
  <cellXfs count="25">
    <xf numFmtId="0" fontId="0" fillId="0" borderId="0" xfId="0"/>
    <xf numFmtId="0" fontId="7" fillId="5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49" fontId="6" fillId="5" borderId="1" xfId="0" quotePrefix="1" applyNumberFormat="1" applyFont="1" applyFill="1" applyBorder="1" applyAlignment="1">
      <alignment horizontal="left" vertical="center" wrapText="1"/>
    </xf>
    <xf numFmtId="164" fontId="8" fillId="5" borderId="0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4" fontId="8" fillId="5" borderId="0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1" xfId="56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57">
    <cellStyle name="br" xfId="41"/>
    <cellStyle name="col" xfId="40"/>
    <cellStyle name="Normal 2" xfId="1"/>
    <cellStyle name="Normal 3" xfId="55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xl96" xfId="52"/>
    <cellStyle name="Обычный" xfId="0" builtinId="0"/>
    <cellStyle name="Обычный 2" xfId="53"/>
    <cellStyle name="Обычный 3" xfId="54"/>
    <cellStyle name="Процентный" xfId="56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BreakPreview" zoomScale="70" zoomScaleNormal="85" zoomScaleSheetLayoutView="70" workbookViewId="0">
      <pane ySplit="5" topLeftCell="A12" activePane="bottomLeft" state="frozen"/>
      <selection pane="bottomLeft" activeCell="B21" sqref="B21"/>
    </sheetView>
  </sheetViews>
  <sheetFormatPr defaultColWidth="9.140625" defaultRowHeight="17.25" x14ac:dyDescent="0.2"/>
  <cols>
    <col min="1" max="1" width="25.7109375" style="1" customWidth="1"/>
    <col min="2" max="2" width="36.7109375" style="1" customWidth="1"/>
    <col min="3" max="17" width="23.7109375" style="1" customWidth="1"/>
    <col min="18" max="20" width="20.5703125" style="1" bestFit="1" customWidth="1"/>
    <col min="21" max="16384" width="9.140625" style="1"/>
  </cols>
  <sheetData>
    <row r="1" spans="1:19" ht="48.75" customHeight="1" x14ac:dyDescent="0.2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9" ht="24" customHeight="1" x14ac:dyDescent="0.2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9" ht="30.75" customHeight="1" x14ac:dyDescent="0.2">
      <c r="A3" s="24" t="s">
        <v>0</v>
      </c>
      <c r="B3" s="24" t="s">
        <v>1</v>
      </c>
      <c r="C3" s="15" t="s">
        <v>24</v>
      </c>
      <c r="D3" s="16"/>
      <c r="E3" s="16"/>
      <c r="F3" s="16"/>
      <c r="G3" s="17"/>
      <c r="H3" s="18" t="s">
        <v>25</v>
      </c>
      <c r="I3" s="19"/>
      <c r="J3" s="19"/>
      <c r="K3" s="19"/>
      <c r="L3" s="20"/>
      <c r="M3" s="15" t="s">
        <v>2</v>
      </c>
      <c r="N3" s="19"/>
      <c r="O3" s="19"/>
      <c r="P3" s="19"/>
      <c r="Q3" s="20"/>
    </row>
    <row r="4" spans="1:19" ht="55.5" customHeight="1" x14ac:dyDescent="0.2">
      <c r="A4" s="24"/>
      <c r="B4" s="24"/>
      <c r="C4" s="2" t="s">
        <v>21</v>
      </c>
      <c r="D4" s="2" t="s">
        <v>22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18</v>
      </c>
      <c r="P4" s="2" t="s">
        <v>19</v>
      </c>
      <c r="Q4" s="2" t="s">
        <v>20</v>
      </c>
    </row>
    <row r="5" spans="1:19" ht="22.5" customHeight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</row>
    <row r="6" spans="1:19" s="5" customFormat="1" ht="41.25" customHeight="1" x14ac:dyDescent="0.2">
      <c r="A6" s="4" t="s">
        <v>3</v>
      </c>
      <c r="B6" s="4" t="s">
        <v>4</v>
      </c>
      <c r="C6" s="10">
        <v>665554</v>
      </c>
      <c r="D6" s="10">
        <v>852921.15899999999</v>
      </c>
      <c r="E6" s="10">
        <v>769116.28</v>
      </c>
      <c r="F6" s="10">
        <v>745230.28899999999</v>
      </c>
      <c r="G6" s="10">
        <v>794927.92</v>
      </c>
      <c r="H6" s="10">
        <v>169346.39240000001</v>
      </c>
      <c r="I6" s="10">
        <v>197700.58214000001</v>
      </c>
      <c r="J6" s="11">
        <v>192811.60399999999</v>
      </c>
      <c r="K6" s="11">
        <v>198335.20399999997</v>
      </c>
      <c r="L6" s="11">
        <v>205349.87099999998</v>
      </c>
      <c r="M6" s="10">
        <f>C6+H6</f>
        <v>834900.39240000001</v>
      </c>
      <c r="N6" s="10">
        <f>D6+I6</f>
        <v>1050621.7411400001</v>
      </c>
      <c r="O6" s="10">
        <f>E6+J6</f>
        <v>961927.88400000008</v>
      </c>
      <c r="P6" s="10">
        <f>F6+K6</f>
        <v>943565.49300000002</v>
      </c>
      <c r="Q6" s="10">
        <f>G6+L6</f>
        <v>1000277.791</v>
      </c>
    </row>
    <row r="7" spans="1:19" s="8" customFormat="1" ht="42" customHeight="1" x14ac:dyDescent="0.2">
      <c r="A7" s="6" t="s">
        <v>5</v>
      </c>
      <c r="B7" s="4" t="s">
        <v>6</v>
      </c>
      <c r="C7" s="11">
        <f>C8+C9+C10+C11+C13+C14</f>
        <v>1279543.3219200002</v>
      </c>
      <c r="D7" s="11">
        <f>D8+D9+D10+D11+D12+D13+D14</f>
        <v>2280209.1314499998</v>
      </c>
      <c r="E7" s="11">
        <f t="shared" ref="E7:F7" si="0">E8+E9+E10+E11+E12+E13+E14</f>
        <v>2583322.6394000002</v>
      </c>
      <c r="F7" s="11">
        <f t="shared" si="0"/>
        <v>1676244.0630600001</v>
      </c>
      <c r="G7" s="11">
        <f>G8+G9+G10+G11+G12+G13+G14</f>
        <v>1483115.31375</v>
      </c>
      <c r="H7" s="11">
        <f t="shared" ref="H7:L7" si="1">H8+H9+H10+H11+H12+H13+H14</f>
        <v>120261.20658</v>
      </c>
      <c r="I7" s="11">
        <f t="shared" si="1"/>
        <v>131189.97395000001</v>
      </c>
      <c r="J7" s="11">
        <f t="shared" si="1"/>
        <v>53574.301639999998</v>
      </c>
      <c r="K7" s="11">
        <f t="shared" si="1"/>
        <v>58505.74179</v>
      </c>
      <c r="L7" s="11">
        <f t="shared" si="1"/>
        <v>64189.208499999993</v>
      </c>
      <c r="M7" s="10">
        <f>SUM(M8:M14)</f>
        <v>1261278.5391200001</v>
      </c>
      <c r="N7" s="10">
        <f>D7+I7-161128.132</f>
        <v>2250270.9733999996</v>
      </c>
      <c r="O7" s="10">
        <f t="shared" ref="O7:O17" si="2">E7+J7</f>
        <v>2636896.9410400004</v>
      </c>
      <c r="P7" s="10">
        <f t="shared" ref="P7:P17" si="3">F7+K7</f>
        <v>1734749.80485</v>
      </c>
      <c r="Q7" s="10">
        <f t="shared" ref="Q7:Q17" si="4">G7+L7</f>
        <v>1547304.5222499999</v>
      </c>
      <c r="R7" s="7"/>
      <c r="S7" s="7"/>
    </row>
    <row r="8" spans="1:19" s="8" customFormat="1" ht="60" customHeight="1" x14ac:dyDescent="0.2">
      <c r="A8" s="6" t="s">
        <v>10</v>
      </c>
      <c r="B8" s="4" t="s">
        <v>11</v>
      </c>
      <c r="C8" s="11">
        <v>36315.336039999995</v>
      </c>
      <c r="D8" s="11">
        <v>22124.5</v>
      </c>
      <c r="E8" s="11">
        <v>21225</v>
      </c>
      <c r="F8" s="12">
        <v>36482</v>
      </c>
      <c r="G8" s="12">
        <v>27188</v>
      </c>
      <c r="H8" s="11">
        <v>11450</v>
      </c>
      <c r="I8" s="11">
        <v>7901.1139999999996</v>
      </c>
      <c r="J8" s="11">
        <v>9674.5</v>
      </c>
      <c r="K8" s="11">
        <v>9674.5</v>
      </c>
      <c r="L8" s="11">
        <v>9674.5</v>
      </c>
      <c r="M8" s="10">
        <f>C8+H8-11450</f>
        <v>36315.336039999995</v>
      </c>
      <c r="N8" s="10">
        <f>D8+I8-7655</f>
        <v>22370.614000000001</v>
      </c>
      <c r="O8" s="10">
        <f t="shared" si="2"/>
        <v>30899.5</v>
      </c>
      <c r="P8" s="10">
        <f t="shared" si="3"/>
        <v>46156.5</v>
      </c>
      <c r="Q8" s="10">
        <f t="shared" si="4"/>
        <v>36862.5</v>
      </c>
      <c r="R8" s="9"/>
      <c r="S8" s="9"/>
    </row>
    <row r="9" spans="1:19" s="8" customFormat="1" ht="75" customHeight="1" x14ac:dyDescent="0.2">
      <c r="A9" s="6" t="s">
        <v>12</v>
      </c>
      <c r="B9" s="4" t="s">
        <v>13</v>
      </c>
      <c r="C9" s="11">
        <v>307847.87594</v>
      </c>
      <c r="D9" s="11">
        <v>828205.94814999995</v>
      </c>
      <c r="E9" s="11">
        <v>1172495.0869400001</v>
      </c>
      <c r="F9" s="12">
        <v>313006.30660000001</v>
      </c>
      <c r="G9" s="12">
        <v>128660.21629</v>
      </c>
      <c r="H9" s="11">
        <v>15259.587439999999</v>
      </c>
      <c r="I9" s="11">
        <v>4525.5703299999996</v>
      </c>
      <c r="J9" s="11">
        <v>2216.6309200000001</v>
      </c>
      <c r="K9" s="11">
        <v>5482.7115100000001</v>
      </c>
      <c r="L9" s="11">
        <v>2034.36122</v>
      </c>
      <c r="M9" s="10">
        <f t="shared" ref="M9:M14" si="5">C9+H9</f>
        <v>323107.46337999997</v>
      </c>
      <c r="N9" s="10">
        <f>D9+I9</f>
        <v>832731.51847999997</v>
      </c>
      <c r="O9" s="10">
        <f t="shared" si="2"/>
        <v>1174711.71786</v>
      </c>
      <c r="P9" s="10">
        <f t="shared" si="3"/>
        <v>318489.01811</v>
      </c>
      <c r="Q9" s="10">
        <f t="shared" si="4"/>
        <v>130694.57751</v>
      </c>
      <c r="R9" s="9"/>
      <c r="S9" s="9"/>
    </row>
    <row r="10" spans="1:19" s="8" customFormat="1" ht="59.25" customHeight="1" x14ac:dyDescent="0.2">
      <c r="A10" s="6" t="s">
        <v>14</v>
      </c>
      <c r="B10" s="4" t="s">
        <v>15</v>
      </c>
      <c r="C10" s="11">
        <v>865228.04177000001</v>
      </c>
      <c r="D10" s="11">
        <v>1028316.4558699999</v>
      </c>
      <c r="E10" s="11">
        <v>1210481.05495</v>
      </c>
      <c r="F10" s="12">
        <v>1211164.57895</v>
      </c>
      <c r="G10" s="12">
        <v>1211675.91995</v>
      </c>
      <c r="H10" s="11">
        <v>4195.6369999999997</v>
      </c>
      <c r="I10" s="11">
        <v>5043.51</v>
      </c>
      <c r="J10" s="11">
        <v>5951.1790000000001</v>
      </c>
      <c r="K10" s="11">
        <v>6495.4629999999997</v>
      </c>
      <c r="L10" s="11">
        <v>6723.38</v>
      </c>
      <c r="M10" s="10">
        <f>C10+H10-4195.637</f>
        <v>865228.04177000001</v>
      </c>
      <c r="N10" s="10">
        <f>D10+I10</f>
        <v>1033359.96587</v>
      </c>
      <c r="O10" s="10">
        <f t="shared" si="2"/>
        <v>1216432.23395</v>
      </c>
      <c r="P10" s="10">
        <f t="shared" si="3"/>
        <v>1217660.04195</v>
      </c>
      <c r="Q10" s="10">
        <f t="shared" si="4"/>
        <v>1218399.2999499999</v>
      </c>
      <c r="R10" s="9"/>
      <c r="S10" s="9"/>
    </row>
    <row r="11" spans="1:19" s="8" customFormat="1" ht="47.25" customHeight="1" x14ac:dyDescent="0.2">
      <c r="A11" s="6" t="s">
        <v>16</v>
      </c>
      <c r="B11" s="4" t="s">
        <v>17</v>
      </c>
      <c r="C11" s="11">
        <v>70174.268169999996</v>
      </c>
      <c r="D11" s="11">
        <v>102562.22743</v>
      </c>
      <c r="E11" s="11">
        <v>130121.49751</v>
      </c>
      <c r="F11" s="11">
        <v>115591.17750999999</v>
      </c>
      <c r="G11" s="11">
        <v>115591.17750999999</v>
      </c>
      <c r="H11" s="11">
        <v>89246.652589999998</v>
      </c>
      <c r="I11" s="11">
        <v>113624.77962</v>
      </c>
      <c r="J11" s="11">
        <v>35721.991719999998</v>
      </c>
      <c r="K11" s="11">
        <v>36843.067280000003</v>
      </c>
      <c r="L11" s="11">
        <v>45746.967279999997</v>
      </c>
      <c r="M11" s="10">
        <f>C11+H11-122880.35238</f>
        <v>36540.568380000012</v>
      </c>
      <c r="N11" s="10">
        <f>D11+I11-153378.132</f>
        <v>62808.875050000002</v>
      </c>
      <c r="O11" s="10">
        <f t="shared" si="2"/>
        <v>165843.48923000001</v>
      </c>
      <c r="P11" s="10">
        <f t="shared" si="3"/>
        <v>152434.24479</v>
      </c>
      <c r="Q11" s="10">
        <f t="shared" si="4"/>
        <v>161338.14478999999</v>
      </c>
      <c r="R11" s="9"/>
      <c r="S11" s="9"/>
    </row>
    <row r="12" spans="1:19" s="8" customFormat="1" ht="47.25" customHeight="1" x14ac:dyDescent="0.2">
      <c r="A12" s="6" t="s">
        <v>31</v>
      </c>
      <c r="B12" s="4" t="s">
        <v>32</v>
      </c>
      <c r="C12" s="11">
        <v>0</v>
      </c>
      <c r="D12" s="11">
        <v>299000</v>
      </c>
      <c r="E12" s="11">
        <v>49000</v>
      </c>
      <c r="F12" s="11">
        <v>0</v>
      </c>
      <c r="G12" s="11">
        <v>0</v>
      </c>
      <c r="H12" s="11">
        <v>109.32955</v>
      </c>
      <c r="I12" s="11">
        <v>95</v>
      </c>
      <c r="J12" s="11">
        <v>10</v>
      </c>
      <c r="K12" s="11">
        <v>10</v>
      </c>
      <c r="L12" s="11">
        <v>10</v>
      </c>
      <c r="M12" s="10">
        <f t="shared" si="5"/>
        <v>109.32955</v>
      </c>
      <c r="N12" s="10">
        <v>299000</v>
      </c>
      <c r="O12" s="10">
        <f t="shared" si="2"/>
        <v>49010</v>
      </c>
      <c r="P12" s="10">
        <f t="shared" si="3"/>
        <v>10</v>
      </c>
      <c r="Q12" s="10">
        <f t="shared" si="4"/>
        <v>10</v>
      </c>
      <c r="R12" s="9"/>
      <c r="S12" s="9"/>
    </row>
    <row r="13" spans="1:19" s="8" customFormat="1" ht="156.75" customHeight="1" x14ac:dyDescent="0.2">
      <c r="A13" s="6" t="s">
        <v>27</v>
      </c>
      <c r="B13" s="4" t="s">
        <v>28</v>
      </c>
      <c r="C13" s="11">
        <v>222.7</v>
      </c>
      <c r="D13" s="11">
        <v>0</v>
      </c>
      <c r="E13" s="11">
        <v>0</v>
      </c>
      <c r="F13" s="11">
        <v>0</v>
      </c>
      <c r="G13" s="11">
        <v>0</v>
      </c>
      <c r="H13" s="11"/>
      <c r="I13" s="11">
        <v>0</v>
      </c>
      <c r="J13" s="11"/>
      <c r="K13" s="11"/>
      <c r="L13" s="11"/>
      <c r="M13" s="10">
        <f t="shared" si="5"/>
        <v>222.7</v>
      </c>
      <c r="N13" s="10"/>
      <c r="O13" s="10"/>
      <c r="P13" s="10">
        <f t="shared" si="3"/>
        <v>0</v>
      </c>
      <c r="Q13" s="10">
        <f t="shared" si="4"/>
        <v>0</v>
      </c>
      <c r="R13" s="9"/>
      <c r="S13" s="9"/>
    </row>
    <row r="14" spans="1:19" s="8" customFormat="1" ht="110.25" customHeight="1" x14ac:dyDescent="0.2">
      <c r="A14" s="6" t="s">
        <v>29</v>
      </c>
      <c r="B14" s="4" t="s">
        <v>30</v>
      </c>
      <c r="C14" s="11">
        <v>-244.9</v>
      </c>
      <c r="D14" s="11">
        <v>0</v>
      </c>
      <c r="E14" s="11">
        <v>0</v>
      </c>
      <c r="F14" s="11">
        <v>0</v>
      </c>
      <c r="G14" s="11">
        <v>0</v>
      </c>
      <c r="H14" s="11"/>
      <c r="I14" s="11"/>
      <c r="J14" s="11"/>
      <c r="K14" s="11"/>
      <c r="L14" s="11"/>
      <c r="M14" s="10">
        <f t="shared" si="5"/>
        <v>-244.9</v>
      </c>
      <c r="N14" s="10"/>
      <c r="O14" s="10"/>
      <c r="P14" s="10">
        <f t="shared" si="3"/>
        <v>0</v>
      </c>
      <c r="Q14" s="10">
        <f t="shared" si="4"/>
        <v>0</v>
      </c>
      <c r="R14" s="9"/>
      <c r="S14" s="9"/>
    </row>
    <row r="15" spans="1:19" s="8" customFormat="1" ht="35.25" customHeight="1" x14ac:dyDescent="0.2">
      <c r="A15" s="21" t="s">
        <v>7</v>
      </c>
      <c r="B15" s="21"/>
      <c r="C15" s="10">
        <f>C6+C7</f>
        <v>1945097.3219200002</v>
      </c>
      <c r="D15" s="10">
        <f t="shared" ref="D15:L15" si="6">D6+D7</f>
        <v>3133130.2904499997</v>
      </c>
      <c r="E15" s="10">
        <f t="shared" si="6"/>
        <v>3352438.9194</v>
      </c>
      <c r="F15" s="10">
        <f t="shared" si="6"/>
        <v>2421474.3520599999</v>
      </c>
      <c r="G15" s="10">
        <f t="shared" si="6"/>
        <v>2278043.2337500001</v>
      </c>
      <c r="H15" s="10">
        <f>H6+H7</f>
        <v>289607.59898000001</v>
      </c>
      <c r="I15" s="10">
        <f t="shared" si="6"/>
        <v>328890.55609000003</v>
      </c>
      <c r="J15" s="10">
        <f t="shared" si="6"/>
        <v>246385.90563999998</v>
      </c>
      <c r="K15" s="10">
        <f t="shared" si="6"/>
        <v>256840.94578999997</v>
      </c>
      <c r="L15" s="10">
        <f t="shared" si="6"/>
        <v>269539.07949999999</v>
      </c>
      <c r="M15" s="10">
        <f>M6+M7</f>
        <v>2096178.9315200001</v>
      </c>
      <c r="N15" s="10">
        <f>N6+N7</f>
        <v>3300892.7145399996</v>
      </c>
      <c r="O15" s="10">
        <f t="shared" si="2"/>
        <v>3598824.82504</v>
      </c>
      <c r="P15" s="10">
        <f t="shared" si="3"/>
        <v>2678315.2978499997</v>
      </c>
      <c r="Q15" s="10">
        <f t="shared" si="4"/>
        <v>2547582.3132500001</v>
      </c>
    </row>
    <row r="16" spans="1:19" s="5" customFormat="1" ht="35.25" customHeight="1" x14ac:dyDescent="0.2">
      <c r="A16" s="21" t="s">
        <v>8</v>
      </c>
      <c r="B16" s="21"/>
      <c r="C16" s="10">
        <v>1991268.11464</v>
      </c>
      <c r="D16" s="10">
        <v>2926034.7807200006</v>
      </c>
      <c r="E16" s="10">
        <v>3633105.5860700002</v>
      </c>
      <c r="F16" s="10">
        <v>2403141.0187300001</v>
      </c>
      <c r="G16" s="10">
        <v>2259709.9004099998</v>
      </c>
      <c r="H16" s="10">
        <v>294043.18932</v>
      </c>
      <c r="I16" s="10">
        <v>364446.54460999998</v>
      </c>
      <c r="J16" s="10">
        <v>246385.90564000001</v>
      </c>
      <c r="K16" s="10">
        <v>256840.94579</v>
      </c>
      <c r="L16" s="10">
        <v>269539.07949999999</v>
      </c>
      <c r="M16" s="10">
        <f>C16+H16-138525.989</f>
        <v>2146785.3149600001</v>
      </c>
      <c r="N16" s="10">
        <f>D16+I16-161128.132</f>
        <v>3129353.1933300002</v>
      </c>
      <c r="O16" s="10">
        <f t="shared" si="2"/>
        <v>3879491.4917100002</v>
      </c>
      <c r="P16" s="10">
        <f t="shared" si="3"/>
        <v>2659981.9645199999</v>
      </c>
      <c r="Q16" s="10">
        <f t="shared" si="4"/>
        <v>2529248.9799099998</v>
      </c>
    </row>
    <row r="17" spans="1:17" s="5" customFormat="1" ht="35.25" customHeight="1" x14ac:dyDescent="0.2">
      <c r="A17" s="21" t="s">
        <v>9</v>
      </c>
      <c r="B17" s="21"/>
      <c r="C17" s="10">
        <f>C15-C16</f>
        <v>-46170.792719999794</v>
      </c>
      <c r="D17" s="10">
        <f t="shared" ref="D17:L17" si="7">D15-D16</f>
        <v>207095.50972999912</v>
      </c>
      <c r="E17" s="10">
        <f t="shared" si="7"/>
        <v>-280666.66667000018</v>
      </c>
      <c r="F17" s="10">
        <f t="shared" si="7"/>
        <v>18333.333329999819</v>
      </c>
      <c r="G17" s="10">
        <f t="shared" si="7"/>
        <v>18333.333340000361</v>
      </c>
      <c r="H17" s="10">
        <f t="shared" si="7"/>
        <v>-4435.5903399999952</v>
      </c>
      <c r="I17" s="10">
        <f>I15-I16</f>
        <v>-35555.988519999955</v>
      </c>
      <c r="J17" s="10">
        <f t="shared" si="7"/>
        <v>0</v>
      </c>
      <c r="K17" s="10">
        <f t="shared" si="7"/>
        <v>0</v>
      </c>
      <c r="L17" s="10">
        <f t="shared" si="7"/>
        <v>0</v>
      </c>
      <c r="M17" s="10">
        <f>M15-M16</f>
        <v>-50606.383440000005</v>
      </c>
      <c r="N17" s="10">
        <f>N15-N16</f>
        <v>171539.52120999945</v>
      </c>
      <c r="O17" s="10">
        <f t="shared" si="2"/>
        <v>-280666.66667000018</v>
      </c>
      <c r="P17" s="10">
        <f t="shared" si="3"/>
        <v>18333.333329999819</v>
      </c>
      <c r="Q17" s="10">
        <f t="shared" si="4"/>
        <v>18333.333340000361</v>
      </c>
    </row>
    <row r="19" spans="1:17" ht="36.75" customHeight="1" x14ac:dyDescent="0.2"/>
    <row r="20" spans="1:17" ht="86.25" customHeight="1" x14ac:dyDescent="0.2">
      <c r="A20" s="13"/>
      <c r="B20" s="22" t="s">
        <v>33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autoFilter ref="A5:Q5"/>
  <mergeCells count="11">
    <mergeCell ref="B20:M20"/>
    <mergeCell ref="A17:B17"/>
    <mergeCell ref="A2:Q2"/>
    <mergeCell ref="A3:A4"/>
    <mergeCell ref="B3:B4"/>
    <mergeCell ref="A15:B15"/>
    <mergeCell ref="A1:Q1"/>
    <mergeCell ref="C3:G3"/>
    <mergeCell ref="H3:L3"/>
    <mergeCell ref="M3:Q3"/>
    <mergeCell ref="A16:B16"/>
  </mergeCells>
  <pageMargins left="0.27559055118110237" right="0.15748031496062992" top="0.35433070866141736" bottom="0.35433070866141736" header="0.23622047244094491" footer="0.15748031496062992"/>
  <pageSetup paperSize="9" scale="35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основных характеристик</vt:lpstr>
      <vt:lpstr>'прогноз основных характеристик'!Заголовки_для_печати</vt:lpstr>
      <vt:lpstr>'прогноз основных характеристик'!Область_печати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fiт</cp:lastModifiedBy>
  <cp:lastPrinted>2024-12-13T07:03:42Z</cp:lastPrinted>
  <dcterms:created xsi:type="dcterms:W3CDTF">2018-10-15T12:06:40Z</dcterms:created>
  <dcterms:modified xsi:type="dcterms:W3CDTF">2024-12-13T07:03:49Z</dcterms:modified>
</cp:coreProperties>
</file>