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7795" windowHeight="12090"/>
  </bookViews>
  <sheets>
    <sheet name="Прил 1" sheetId="1" r:id="rId1"/>
  </sheets>
  <definedNames>
    <definedName name="_xlnm.Print_Area" localSheetId="0">'Прил 1'!$A$1:$E$200</definedName>
  </definedNames>
  <calcPr calcId="145621"/>
</workbook>
</file>

<file path=xl/calcChain.xml><?xml version="1.0" encoding="utf-8"?>
<calcChain xmlns="http://schemas.openxmlformats.org/spreadsheetml/2006/main">
  <c r="C113" i="1" l="1"/>
  <c r="D113" i="1"/>
  <c r="D114" i="1"/>
  <c r="E181" i="1" l="1"/>
  <c r="D177" i="1"/>
  <c r="C126" i="1" l="1"/>
  <c r="D126" i="1"/>
  <c r="D57" i="1" l="1"/>
  <c r="D11" i="1"/>
  <c r="D51" i="1" l="1"/>
  <c r="E53" i="1"/>
  <c r="D121" i="1" l="1"/>
  <c r="D120" i="1" s="1"/>
  <c r="C121" i="1"/>
  <c r="C120" i="1" s="1"/>
  <c r="D100" i="1"/>
  <c r="C100" i="1"/>
  <c r="D118" i="1"/>
  <c r="C118" i="1"/>
  <c r="D111" i="1"/>
  <c r="D110" i="1" s="1"/>
  <c r="C111" i="1"/>
  <c r="C110" i="1" s="1"/>
  <c r="D108" i="1"/>
  <c r="C108" i="1"/>
  <c r="D106" i="1"/>
  <c r="C106" i="1"/>
  <c r="D104" i="1"/>
  <c r="C104" i="1"/>
  <c r="D102" i="1"/>
  <c r="C102" i="1"/>
  <c r="D98" i="1"/>
  <c r="C98" i="1"/>
  <c r="D96" i="1"/>
  <c r="C96" i="1"/>
  <c r="D94" i="1"/>
  <c r="C94" i="1"/>
  <c r="D92" i="1"/>
  <c r="C92" i="1"/>
  <c r="D90" i="1"/>
  <c r="C90" i="1"/>
  <c r="D88" i="1"/>
  <c r="C88" i="1"/>
  <c r="D86" i="1"/>
  <c r="C86" i="1"/>
  <c r="D84" i="1"/>
  <c r="C84" i="1"/>
  <c r="D82" i="1"/>
  <c r="C82" i="1"/>
  <c r="C81" i="1" s="1"/>
  <c r="C80" i="1" s="1"/>
  <c r="D78" i="1"/>
  <c r="C78" i="1"/>
  <c r="D76" i="1"/>
  <c r="C76" i="1"/>
  <c r="D74" i="1"/>
  <c r="C74" i="1"/>
  <c r="D69" i="1"/>
  <c r="C69" i="1"/>
  <c r="C68" i="1" s="1"/>
  <c r="C67" i="1" s="1"/>
  <c r="C60" i="1"/>
  <c r="D63" i="1"/>
  <c r="D60" i="1" s="1"/>
  <c r="C63" i="1"/>
  <c r="C57" i="1"/>
  <c r="D55" i="1"/>
  <c r="D54" i="1" s="1"/>
  <c r="C55" i="1"/>
  <c r="C54" i="1" s="1"/>
  <c r="C51" i="1"/>
  <c r="D49" i="1"/>
  <c r="C49" i="1"/>
  <c r="D47" i="1"/>
  <c r="C47" i="1"/>
  <c r="D45" i="1"/>
  <c r="C45" i="1"/>
  <c r="D43" i="1"/>
  <c r="C43" i="1"/>
  <c r="D81" i="1" l="1"/>
  <c r="D80" i="1" s="1"/>
  <c r="D68" i="1"/>
  <c r="D67" i="1" s="1"/>
  <c r="D73" i="1"/>
  <c r="D72" i="1" s="1"/>
  <c r="C73" i="1"/>
  <c r="C72" i="1" s="1"/>
  <c r="C59" i="1"/>
  <c r="D59" i="1"/>
  <c r="D42" i="1"/>
  <c r="D41" i="1" s="1"/>
  <c r="C42" i="1"/>
  <c r="C41" i="1" s="1"/>
  <c r="D39" i="1" l="1"/>
  <c r="C39" i="1"/>
  <c r="D37" i="1"/>
  <c r="C37" i="1"/>
  <c r="C36" i="1" s="1"/>
  <c r="D34" i="1"/>
  <c r="C34" i="1"/>
  <c r="D32" i="1"/>
  <c r="C32" i="1"/>
  <c r="C29" i="1" s="1"/>
  <c r="D30" i="1"/>
  <c r="C30" i="1"/>
  <c r="D27" i="1"/>
  <c r="C27" i="1"/>
  <c r="D25" i="1"/>
  <c r="C25" i="1"/>
  <c r="D23" i="1"/>
  <c r="C23" i="1"/>
  <c r="D21" i="1"/>
  <c r="C21" i="1"/>
  <c r="D10" i="1"/>
  <c r="C11" i="1"/>
  <c r="C10" i="1" s="1"/>
  <c r="C20" i="1" l="1"/>
  <c r="C19" i="1" s="1"/>
  <c r="D36" i="1"/>
  <c r="D20" i="1"/>
  <c r="D19" i="1" s="1"/>
  <c r="C9" i="1"/>
  <c r="D29" i="1"/>
  <c r="E182" i="1"/>
  <c r="E183" i="1"/>
  <c r="E184" i="1"/>
  <c r="E185" i="1"/>
  <c r="E186" i="1"/>
  <c r="E187" i="1"/>
  <c r="C188" i="1"/>
  <c r="D157" i="1"/>
  <c r="D9" i="1" l="1"/>
  <c r="E9" i="1" s="1"/>
  <c r="E10" i="1" l="1"/>
  <c r="E11" i="1"/>
  <c r="E13" i="1"/>
  <c r="E14" i="1"/>
  <c r="E15" i="1"/>
  <c r="E16" i="1"/>
  <c r="E17" i="1"/>
  <c r="E18" i="1"/>
  <c r="E19" i="1"/>
  <c r="E20" i="1"/>
  <c r="E21" i="1"/>
  <c r="E22" i="1"/>
  <c r="E23" i="1"/>
  <c r="E24" i="1"/>
  <c r="E25" i="1"/>
  <c r="E26" i="1"/>
  <c r="E27" i="1"/>
  <c r="E28" i="1"/>
  <c r="E29" i="1"/>
  <c r="E32" i="1"/>
  <c r="E33" i="1"/>
  <c r="E34" i="1"/>
  <c r="E35" i="1"/>
  <c r="E36" i="1"/>
  <c r="E37" i="1"/>
  <c r="E38" i="1"/>
  <c r="E41" i="1"/>
  <c r="E42" i="1"/>
  <c r="E43" i="1"/>
  <c r="E44" i="1"/>
  <c r="E45" i="1"/>
  <c r="E46" i="1"/>
  <c r="E47" i="1"/>
  <c r="E48" i="1"/>
  <c r="E49" i="1"/>
  <c r="E50" i="1"/>
  <c r="E51" i="1"/>
  <c r="E52" i="1"/>
  <c r="E54" i="1"/>
  <c r="E55" i="1"/>
  <c r="E56" i="1"/>
  <c r="E57" i="1"/>
  <c r="E58" i="1"/>
  <c r="E59" i="1"/>
  <c r="E60" i="1"/>
  <c r="E61" i="1"/>
  <c r="E62" i="1"/>
  <c r="E63" i="1"/>
  <c r="E64" i="1"/>
  <c r="E65" i="1"/>
  <c r="E67" i="1"/>
  <c r="E68" i="1"/>
  <c r="E69" i="1"/>
  <c r="E70" i="1"/>
  <c r="E72" i="1"/>
  <c r="E73" i="1"/>
  <c r="E74" i="1"/>
  <c r="E75" i="1"/>
  <c r="E76" i="1"/>
  <c r="E77" i="1"/>
  <c r="E78" i="1"/>
  <c r="E79" i="1"/>
  <c r="E82" i="1"/>
  <c r="E83" i="1"/>
  <c r="E84" i="1"/>
  <c r="E85" i="1"/>
  <c r="E86" i="1"/>
  <c r="E87" i="1"/>
  <c r="E88" i="1"/>
  <c r="E89" i="1"/>
  <c r="E90" i="1"/>
  <c r="E91" i="1"/>
  <c r="E92" i="1"/>
  <c r="E93" i="1"/>
  <c r="E94" i="1"/>
  <c r="E95" i="1"/>
  <c r="E96" i="1"/>
  <c r="E97" i="1"/>
  <c r="E98" i="1"/>
  <c r="E99" i="1"/>
  <c r="E102" i="1"/>
  <c r="E103" i="1"/>
  <c r="E104" i="1"/>
  <c r="E105" i="1"/>
  <c r="E106" i="1"/>
  <c r="E107" i="1"/>
  <c r="E108" i="1"/>
  <c r="E109" i="1"/>
  <c r="E110" i="1"/>
  <c r="E111" i="1"/>
  <c r="E112" i="1"/>
  <c r="E113" i="1"/>
  <c r="E116" i="1"/>
  <c r="E118" i="1"/>
  <c r="E119" i="1"/>
  <c r="E127" i="1"/>
  <c r="E129" i="1"/>
  <c r="E132" i="1"/>
  <c r="E134" i="1"/>
  <c r="E138" i="1"/>
  <c r="E140" i="1"/>
  <c r="E142" i="1"/>
  <c r="E144" i="1"/>
  <c r="E146" i="1"/>
  <c r="E150" i="1"/>
  <c r="E151" i="1"/>
  <c r="E152" i="1"/>
  <c r="E154" i="1"/>
  <c r="E156" i="1"/>
  <c r="E157" i="1"/>
  <c r="E158" i="1"/>
  <c r="E160" i="1"/>
  <c r="E163" i="1"/>
  <c r="E165" i="1"/>
  <c r="E167" i="1"/>
  <c r="E169" i="1"/>
  <c r="E172" i="1"/>
  <c r="E174" i="1"/>
  <c r="E176" i="1"/>
  <c r="E12" i="1"/>
  <c r="E81" i="1" l="1"/>
  <c r="E80" i="1" s="1"/>
  <c r="D180" i="1"/>
  <c r="C180" i="1"/>
  <c r="C179" i="1" s="1"/>
  <c r="D175" i="1"/>
  <c r="C175" i="1"/>
  <c r="D173" i="1"/>
  <c r="C173" i="1"/>
  <c r="D171" i="1"/>
  <c r="C171" i="1"/>
  <c r="D168" i="1"/>
  <c r="C168" i="1"/>
  <c r="D166" i="1"/>
  <c r="C166" i="1"/>
  <c r="D164" i="1"/>
  <c r="C164" i="1"/>
  <c r="D162" i="1"/>
  <c r="C162" i="1"/>
  <c r="D159" i="1"/>
  <c r="C159" i="1"/>
  <c r="D155" i="1"/>
  <c r="C155" i="1"/>
  <c r="D153" i="1"/>
  <c r="E153" i="1" s="1"/>
  <c r="C153" i="1"/>
  <c r="D149" i="1"/>
  <c r="C149" i="1"/>
  <c r="C148" i="1"/>
  <c r="E148" i="1" s="1"/>
  <c r="D147" i="1"/>
  <c r="D145" i="1"/>
  <c r="C145" i="1"/>
  <c r="D143" i="1"/>
  <c r="C143" i="1"/>
  <c r="C141" i="1"/>
  <c r="E141" i="1" s="1"/>
  <c r="D139" i="1"/>
  <c r="C139" i="1"/>
  <c r="D137" i="1"/>
  <c r="C137" i="1"/>
  <c r="C136" i="1"/>
  <c r="D135" i="1"/>
  <c r="D133" i="1"/>
  <c r="C133" i="1"/>
  <c r="D131" i="1"/>
  <c r="C131" i="1"/>
  <c r="D128" i="1"/>
  <c r="C128" i="1"/>
  <c r="C125" i="1" s="1"/>
  <c r="C147" i="1" l="1"/>
  <c r="E137" i="1"/>
  <c r="E145" i="1"/>
  <c r="E168" i="1"/>
  <c r="E133" i="1"/>
  <c r="E166" i="1"/>
  <c r="E131" i="1"/>
  <c r="E139" i="1"/>
  <c r="E147" i="1"/>
  <c r="E180" i="1"/>
  <c r="D170" i="1"/>
  <c r="E170" i="1" s="1"/>
  <c r="C170" i="1"/>
  <c r="E149" i="1"/>
  <c r="C135" i="1"/>
  <c r="C130" i="1" s="1"/>
  <c r="C124" i="1" s="1"/>
  <c r="E136" i="1"/>
  <c r="E143" i="1"/>
  <c r="E175" i="1"/>
  <c r="E173" i="1"/>
  <c r="C161" i="1"/>
  <c r="E164" i="1"/>
  <c r="E155" i="1"/>
  <c r="E128" i="1"/>
  <c r="D161" i="1"/>
  <c r="E161" i="1" s="1"/>
  <c r="E159" i="1"/>
  <c r="D179" i="1"/>
  <c r="E179" i="1" s="1"/>
  <c r="E171" i="1"/>
  <c r="E162" i="1"/>
  <c r="D130" i="1"/>
  <c r="D125" i="1"/>
  <c r="E125" i="1" s="1"/>
  <c r="E126" i="1"/>
  <c r="E135" i="1" l="1"/>
  <c r="C123" i="1"/>
  <c r="C190" i="1" s="1"/>
  <c r="E130" i="1"/>
  <c r="D124" i="1"/>
  <c r="D123" i="1" s="1"/>
  <c r="E124" i="1" l="1"/>
  <c r="E123" i="1" s="1"/>
  <c r="D190" i="1"/>
  <c r="E190" i="1" s="1"/>
</calcChain>
</file>

<file path=xl/sharedStrings.xml><?xml version="1.0" encoding="utf-8"?>
<sst xmlns="http://schemas.openxmlformats.org/spreadsheetml/2006/main" count="363" uniqueCount="358">
  <si>
    <t>Приложение № 1</t>
  </si>
  <si>
    <t>Код бюджетной классификации</t>
  </si>
  <si>
    <t>Наименование  доходов</t>
  </si>
  <si>
    <t xml:space="preserve">1 00 00000 00 0000 000 </t>
  </si>
  <si>
    <t>НАЛОГОВЫЕ И НЕНАЛОГОВЫЕ ДОХОДЫ</t>
  </si>
  <si>
    <t xml:space="preserve">1 01 00000 00 0000 000   </t>
  </si>
  <si>
    <t>НАЛОГИ НА ПРИБЫЛЬ, ДОХОДЫ</t>
  </si>
  <si>
    <t xml:space="preserve">1 01 02000 01 0000 110   </t>
  </si>
  <si>
    <t>Налог на доходы физических лиц</t>
  </si>
  <si>
    <t>1 01 02010 01 0000 110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</si>
  <si>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t>
  </si>
  <si>
    <t>1 01 02020 01 0000 110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</si>
  <si>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t>
  </si>
  <si>
    <t xml:space="preserve">1 01 02030 01 0000 110   </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</si>
  <si>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</si>
  <si>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1 01 02040 01 0000 110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</si>
  <si>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</si>
  <si>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1 01 02080 01 0000 110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</si>
  <si>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</si>
  <si>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1 01 02130 01 0000 110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</si>
  <si>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</si>
  <si>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1 01 02140 01 0000 110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</si>
  <si>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</si>
  <si>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</si>
  <si>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</si>
  <si>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</si>
  <si>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</si>
  <si>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</si>
  <si>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</si>
  <si>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</si>
  <si>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</si>
  <si>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</si>
  <si>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</si>
  <si>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</si>
  <si>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</si>
  <si>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</si>
  <si>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</si>
  <si>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</si>
  <si>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</si>
  <si>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</si>
  <si>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</si>
  <si>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</si>
  <si>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</si>
  <si>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1 05 00000 00 0000 000   </t>
  </si>
  <si>
    <t>НАЛОГИ НА СОВОКУПНЫЙ ДОХОД</t>
  </si>
  <si>
    <t xml:space="preserve">1 05 03000 01 0000 110   </t>
  </si>
  <si>
    <t xml:space="preserve">Единый сельскохозяйственный налог </t>
  </si>
  <si>
    <t xml:space="preserve">1 05 03010 01 0000 110   </t>
  </si>
  <si>
    <t>1 05 04000 02  0000 110</t>
  </si>
  <si>
    <t>Налог, взимаемый в связи  с применением патентной  системы налогообложения</t>
  </si>
  <si>
    <t>1 05 04020 02 0000 110</t>
  </si>
  <si>
    <t xml:space="preserve">Налог, взимаемый в связи с применением патентной системы налогообложения, зачисляемый в бюджеты муниципальных районов </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</si>
  <si>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</si>
  <si>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</si>
  <si>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</si>
  <si>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</si>
  <si>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</si>
  <si>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</si>
  <si>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1 11 00000 00 0000 000   </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</si>
  <si>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</si>
  <si>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</si>
  <si>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</si>
  <si>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1 11 05010 00 0000 120   </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</si>
  <si>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</si>
  <si>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</si>
  <si>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</si>
  <si>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</si>
  <si>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</si>
  <si>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</si>
  <si>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</si>
  <si>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</si>
  <si>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</si>
  <si>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</si>
  <si>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</si>
  <si>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</si>
  <si>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</si>
  <si>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1 11 05075 05 0000 120</t>
  </si>
  <si>
    <t>Доходы от сдачи в аренду имущества, составляющего казну муниципальных районов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</si>
  <si>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</si>
  <si>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</si>
  <si>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1 11 05313 05 0000 120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</si>
  <si>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</si>
  <si>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1 11 07000 00 0000 120</t>
  </si>
  <si>
    <t>Платежи от государственных и муниципальных унитарных предприятий</t>
  </si>
  <si>
    <t xml:space="preserve">1 11 07010 00 0000 120 </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</si>
  <si>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</si>
  <si>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</si>
  <si>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</si>
  <si>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</si>
  <si>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</si>
  <si>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1 11 09080 05 0000 120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</si>
  <si>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</si>
  <si>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</si>
  <si>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</si>
  <si>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</si>
  <si>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</si>
  <si>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</si>
  <si>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</si>
  <si>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</si>
  <si>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</si>
  <si>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</si>
  <si>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</si>
  <si>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1 12 01041 01 0000 120</t>
  </si>
  <si>
    <t>Плата за размещение отходов производства</t>
  </si>
  <si>
    <t>1 12 01042 01 0000 120</t>
  </si>
  <si>
    <t>Плата за размещение твердых коммунальных отходов</t>
  </si>
  <si>
    <t>1 13 00000 00 0000 000</t>
  </si>
  <si>
    <t>ДОХОДЫ ОТ ОКАЗАНИЯ ПЛАТНЫХ УСЛУГ И КОМПЕНСАЦИИ ЗАТРАТ ГОСУДАРСТВА</t>
  </si>
  <si>
    <t>1 13 02000 00  0000 130</t>
  </si>
  <si>
    <t>Доходы от компенсации затрат государства</t>
  </si>
  <si>
    <t>1 13 02060 00 0000 130</t>
  </si>
  <si>
    <t xml:space="preserve">﻿Доходы, поступающие в порядке возмещения расходов, понесенных в связи с эксплуатацией имущества
</t>
  </si>
  <si>
    <t>1 13 02065 05 0000 130</t>
  </si>
  <si>
    <t>Доходы, поступающие в порядке возмещения расходов, понесенных в связи с эксплуатацией имущества муниципальных районов</t>
  </si>
  <si>
    <t>1 14 00000 00 0000 000</t>
  </si>
  <si>
    <t>ДОХОДЫ ОТ ПРОДАЖИ МАТЕРИАЛЬНЫХ И НЕМАТЕРИАЛЬНЫХ АКТИВОВ</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</si>
  <si>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</si>
  <si>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</si>
  <si>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</si>
  <si>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</si>
  <si>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</si>
  <si>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</si>
  <si>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</si>
  <si>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</si>
  <si>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1 14 06025 05 0000 430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</si>
  <si>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</si>
  <si>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</si>
  <si>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</si>
  <si>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</si>
  <si>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</si>
  <si>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1 16 00000 00 0000 000   </t>
  </si>
  <si>
    <t xml:space="preserve"> ШТРАФЫ,САНКЦИИ,ВОЗМЕЩЕНИЕ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</si>
  <si>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</si>
  <si>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</si>
  <si>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</si>
  <si>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t>
  </si>
  <si>
    <t>1 16 01053 01 0000 140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</si>
  <si>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</si>
  <si>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1 16 01060 01 0000140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</si>
  <si>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</si>
  <si>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</si>
  <si>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</si>
  <si>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1 16 01070 01 0000140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</si>
  <si>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</si>
  <si>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</si>
  <si>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1 1601080 01 0000 140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</si>
  <si>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</si>
  <si>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</si>
  <si>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</si>
  <si>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000 1160111001 0000 100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</si>
  <si>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</si>
  <si>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000 1160111301 0000 140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</si>
  <si>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</si>
  <si>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﻿1 16 01130 01 0000 140
</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</si>
  <si>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</si>
  <si>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﻿1 16 01133 01 0000 140
</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</si>
  <si>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</si>
  <si>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</si>
  <si>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</si>
  <si>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</si>
  <si>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</si>
  <si>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1 16 01150 01 0000 140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</si>
  <si>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</si>
  <si>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</si>
  <si>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</si>
  <si>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</si>
  <si>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</si>
  <si>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</si>
  <si>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</si>
  <si>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1 16 01180 01 0000 140</t>
  </si>
  <si>
    <t xml:space="preserve"> 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</si>
  <si>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</si>
  <si>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</si>
  <si>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</si>
  <si>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</si>
  <si>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</si>
  <si>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</si>
  <si>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</si>
  <si>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</si>
  <si>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</si>
  <si>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</si>
  <si>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</si>
  <si>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</si>
  <si>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</si>
  <si>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</si>
  <si>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﻿1 16 02000 02 0000 140
</t>
  </si>
  <si>
    <t>Административные штрафы, установленные законами субъектов Российской Федерации об административных правонарушениях</t>
  </si>
  <si>
    <t xml:space="preserve">﻿1 16 02010 02 0000 140
</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</si>
  <si>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</si>
  <si>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1 16 07000 00 0000 140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</si>
  <si>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</si>
  <si>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</si>
  <si>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</si>
  <si>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1 16 07090 05 0000 140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</si>
  <si>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</si>
  <si>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1 16 10000 00 0000 140</t>
  </si>
  <si>
    <t>Платежи в целях возмещения причиненного ущерба (убытков)</t>
  </si>
  <si>
    <t xml:space="preserve">﻿1 16 10123 01 0000 140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</si>
  <si>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</si>
  <si>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1 16 11000 01 0000 140</t>
  </si>
  <si>
    <t>Платежи, уплачиваемые в целях возмещения вреда</t>
  </si>
  <si>
    <t>1 16 11050 01 0000 140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</si>
  <si>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</si>
  <si>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</si>
  <si>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</si>
  <si>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</si>
  <si>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</si>
  <si>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</si>
  <si>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</si>
  <si>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</si>
  <si>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</si>
  <si>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2 02 15001 05 0000 150</t>
  </si>
  <si>
    <t xml:space="preserve">Дотации бюджетам муниципальных районов на выравнивание бюджетной обеспеченности из бюджета субъекта Российской Федерации  </t>
  </si>
  <si>
    <t>2 02 15002 00 0000 150</t>
  </si>
  <si>
    <t>Дотации бюджетам на поддержку мер по обеспечению сбалансированности бюджетов</t>
  </si>
  <si>
    <t>2 02 15002 05 0000 150</t>
  </si>
  <si>
    <t xml:space="preserve">Дотации бюджетам муниципальных районов на поддержку мер по обеспечению сбалансированности бюджетов </t>
  </si>
  <si>
    <t>2 02 20000 00 0000 150</t>
  </si>
  <si>
    <t>Субсидии бюджетам бюджетной системы Российской Федерации (межбюджетные субсидии)</t>
  </si>
  <si>
    <t>2 02 20077 00 0000 150</t>
  </si>
  <si>
    <t>Субсидии бюджетам на софинансирование капитальных вложений в объекты муниципальной собственности</t>
  </si>
  <si>
    <t>2 02 20077 05 0000 150</t>
  </si>
  <si>
    <t>Субсидии бюджетам муниципальных районов на софинансирование капитальных вложений в объекты муниципальной собственности</t>
  </si>
  <si>
    <t>2 02 20216 00 0000 150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</si>
  <si>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</si>
  <si>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</si>
  <si>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</si>
  <si>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2 02 25239 00 0000 150</t>
  </si>
  <si>
    <t>Субсидии бюджетам на модернизацию инфраструктуры общего образования в отдельных субъектах Российской Федерации</t>
  </si>
  <si>
    <t>2 02 25239 05 0000 150</t>
  </si>
  <si>
    <t>Субсидии бюджетам муниципальных районов на модернизацию инфраструктуры общего образования в отдельных субъектах Российской Федерации</t>
  </si>
  <si>
    <t>2 02 25243 00 0000 150</t>
  </si>
  <si>
    <t>Субсидии бюджетам на строительство и реконструкцию (модернизацию) объектов питьевого водоснабжения</t>
  </si>
  <si>
    <t>Субсидии бюджетам муниципальных районов на строительство и реконструкцию (модернизацию) объектов питьевого водоснабжения</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</si>
  <si>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</si>
  <si>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</si>
  <si>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</si>
  <si>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</si>
  <si>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2 02 25467 00 0000 150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</si>
  <si>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</si>
  <si>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</si>
  <si>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</si>
  <si>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2 02 25497 00 0000 150</t>
  </si>
  <si>
    <t>Субсидии бюджетам на реализацию мероприятий по обеспечению жильем молодых семей</t>
  </si>
  <si>
    <t>2 02 25497 05 0000 150</t>
  </si>
  <si>
    <t>Субсидии бюджетам муниципальных районов на реализацию мероприятий по обеспечению жильем молодых семей</t>
  </si>
  <si>
    <t>2 02 25511 00 0000 150</t>
  </si>
  <si>
    <t>Субсидии бюджетам на проведение комплексных кадастровых работ</t>
  </si>
  <si>
    <t>2 02 25511 05 0000 150</t>
  </si>
  <si>
    <t>Субсидии бюджетам муниципальных районов на проведение комплексных кадастровых работ</t>
  </si>
  <si>
    <t>2 02 25519 00 0000 150</t>
  </si>
  <si>
    <t>Субсидии бюджетам  на поддержку отрасли культуры</t>
  </si>
  <si>
    <t>2 02 25519 05 0000 150</t>
  </si>
  <si>
    <t>Субсидии бюджетам муниципальных районов  на поддержку отрасли культуры</t>
  </si>
  <si>
    <t>2 02 25520 00 0000 150</t>
  </si>
  <si>
    <t>Субсидии бюджетам на реализацию мероприятий по созданию в субъектах Российской Федерации новых мест в общеобразовательных организациях</t>
  </si>
  <si>
    <t>2 02 25520 05 0000 150</t>
  </si>
  <si>
    <t>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t>
  </si>
  <si>
    <t>202 25750 00 0000 150</t>
  </si>
  <si>
    <t>Субсидии бюджетам на реализацию мероприятий по модернизации школьных систем образования</t>
  </si>
  <si>
    <t>202 25750 05 0000 150</t>
  </si>
  <si>
    <t>Субсидии бюджетам муниципальных районов на реализацию мероприятий по модернизации школьных систем образования</t>
  </si>
  <si>
    <t>2 02 27139 00 0000 150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</si>
  <si>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</si>
  <si>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</si>
  <si>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Субсидии муниципальных районов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</si>
  <si>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2 02 27576 00 0000 150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</si>
  <si>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</si>
  <si>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</si>
  <si>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</si>
  <si>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2 02 29999 00 0000 150</t>
  </si>
  <si>
    <t>Прочие субсидии</t>
  </si>
  <si>
    <t>2 02 29999 05 0000 150</t>
  </si>
  <si>
    <t>Прочие субсидии бюджетам муниципальных районов</t>
  </si>
  <si>
    <t>2 02 30000 00 0000 150</t>
  </si>
  <si>
    <t xml:space="preserve">Субвенции бюджетам субъектов Российской Федерации </t>
  </si>
  <si>
    <t>2 02 30024 00 0000 150</t>
  </si>
  <si>
    <t>Субвенции местным бюджетам на выполнение передаваемых полномочий субъектов Российской Федерации</t>
  </si>
  <si>
    <t>2 02 30024 05 0000 150</t>
  </si>
  <si>
    <t>Субвенции бюджетам муниципальных районов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</si>
  <si>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</si>
  <si>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</si>
  <si>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</si>
  <si>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</si>
  <si>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</si>
  <si>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2 02 35082 05 0000 150</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</si>
  <si>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</si>
  <si>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</si>
  <si>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</si>
  <si>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</si>
  <si>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2 02 40000 00 0000 150</t>
  </si>
  <si>
    <t>Иные межбюджетные трансферты</t>
  </si>
  <si>
    <t>2 02 40014 00 0000 150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</si>
  <si>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</si>
  <si>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</si>
  <si>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</si>
  <si>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</si>
  <si>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</si>
  <si>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</si>
  <si>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</si>
  <si>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</si>
  <si>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</si>
  <si>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2 02 45303 05 0000 150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</si>
  <si>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</si>
  <si>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2 07 05000 00 0000 150</t>
  </si>
  <si>
    <t>Прочие безвозмездные поступления</t>
  </si>
  <si>
    <t>2 07 05030 00 0000 150</t>
  </si>
  <si>
    <t>Прочие безвозмездные поступления в бюджеты</t>
  </si>
  <si>
    <t>2 07 05030 05 0001 150</t>
  </si>
  <si>
    <t>Прочие безвозмездные поступления в бюджеты муниципальных районов</t>
  </si>
  <si>
    <t>ВСЕГО</t>
  </si>
  <si>
    <t>Брянского района</t>
  </si>
  <si>
    <t xml:space="preserve">к постановлению администрации </t>
  </si>
  <si>
    <t>Процент исполнения к прогнозным параметрам доходов</t>
  </si>
  <si>
    <t>Прогноз доходов
на 2024 год</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</si>
  <si>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</si>
  <si>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</si>
  <si>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</si>
  <si>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2 08 05000 05 0000 150</t>
  </si>
  <si>
    <t>1 05 02000 02 0000 110</t>
  </si>
  <si>
    <t>1 05 02010 02 0000 110</t>
  </si>
  <si>
    <t>Единый налог на вмененный доход для отдельных видов деятельности</t>
  </si>
  <si>
    <t>1 08 07000 01 0000 110</t>
  </si>
  <si>
    <t>1 08 07150 01 0000 110</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</si>
  <si>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</si>
  <si>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</si>
  <si>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</si>
  <si>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</si>
  <si>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1 17 00000 00 0000 000</t>
  </si>
  <si>
    <t>1 17 01000 00 0000 180</t>
  </si>
  <si>
    <t>1 17 01050 05 0000 180</t>
  </si>
  <si>
    <t>Прочие неналоговые доходы</t>
  </si>
  <si>
    <t>Невыясненные поступления, зачисляемые в бюджеты муниципальных районов</t>
  </si>
  <si>
    <t>Невыясненные поступления</t>
  </si>
  <si>
    <t>(в рублях)</t>
  </si>
  <si>
    <t>Заместитель главы администрации Брянского района -</t>
  </si>
  <si>
    <t xml:space="preserve">                        Воронцова С.Н.</t>
  </si>
  <si>
    <t xml:space="preserve">начальник финансового управления      </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</si>
  <si>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</si>
  <si>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</si>
  <si>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1 11 05325 05 0000 120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</si>
  <si>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</si>
  <si>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Прочие доходы от компенсации затрат бюджетов муниципальных районов</t>
  </si>
  <si>
    <t>1 13 02995 05 0000 130</t>
  </si>
  <si>
    <t xml:space="preserve">﻿1 16 10129 01 0000 140
</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</si>
  <si>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</si>
  <si>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Доходы бюджета Брянского муниципального района Брянской области за 9 месяцев  2024 года</t>
  </si>
  <si>
    <t>Кассовое исполнение
за 9 месяцев
2024 года</t>
  </si>
  <si>
    <t>2 07 05030 05 0000 150</t>
  </si>
  <si>
    <t xml:space="preserve"> 2 02 49999 00 0000 150</t>
  </si>
  <si>
    <t>Прочие межбюджетные трансферты, передаваемые бюджетам</t>
  </si>
  <si>
    <t>2 02 49999 05 0000 150</t>
  </si>
  <si>
    <t>Прочие межбюджетные трансферты, передаваемые бюджетам муниципальных районов</t>
  </si>
  <si>
    <t>1 16 10032 05 0000 140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</si>
  <si>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</si>
  <si>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</si>
  <si>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1 16 10030 05 0000 140</t>
  </si>
  <si>
    <t>от    14   октября 2024 г. № 985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</si>
</sst>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р_._-;\-* #,##0.00_р_._-;_-* &quot;-&quot;??_р_._-;_-@_-"/>
  </numFmts>
  <fonts count="24" x14ac:knownFonts="1">
    <font>
      <sz val="10"/>
      <name val="Arial Cyr"/>
      <charset val="204"/>
    </font>
    <font>
      <sz val="11"/>
      <color theme="1"/>
      <name val="Calibri"/>
      <family val="2"/>
      <scheme val="minor"/>
    </font>
    <font>
      <sz val="16"/>
      <name val="Times New Roman"/>
      <family val="1"/>
      <charset val="204"/>
    </font>
    <font>
      <sz val="18"/>
      <name val="Times New Roman"/>
      <family val="1"/>
      <charset val="204"/>
    </font>
    <font>
      <sz val="11"/>
      <name val="Times New Roman"/>
      <family val="1"/>
      <charset val="204"/>
    </font>
    <font>
      <b/>
      <sz val="18"/>
      <name val="Times New Roman"/>
      <family val="1"/>
      <charset val="204"/>
    </font>
    <font>
      <sz val="10"/>
      <name val="Arial Cyr"/>
      <charset val="204"/>
    </font>
    <font>
      <u/>
      <sz val="10"/>
      <color indexed="12"/>
      <name val="Arial Cyr"/>
      <charset val="204"/>
    </font>
    <font>
      <sz val="12"/>
      <name val="Times New Roman"/>
      <family val="1"/>
      <charset val="204"/>
    </font>
    <font>
      <sz val="11"/>
      <name val="Calibri"/>
      <family val="2"/>
    </font>
    <font>
      <sz val="11"/>
      <name val="Calibri"/>
      <family val="2"/>
      <scheme val="minor"/>
    </font>
    <font>
      <sz val="10"/>
      <color rgb="FF000000"/>
      <name val="Arial Cyr"/>
      <family val="2"/>
    </font>
    <font>
      <sz val="10"/>
      <color rgb="FF000000"/>
      <name val="Arial Cyr"/>
    </font>
    <font>
      <b/>
      <sz val="12"/>
      <color rgb="FF000000"/>
      <name val="Arial Cyr"/>
      <family val="2"/>
    </font>
    <font>
      <b/>
      <sz val="12"/>
      <color rgb="FF000000"/>
      <name val="Arial Cyr"/>
    </font>
    <font>
      <b/>
      <sz val="10"/>
      <color rgb="FF000000"/>
      <name val="Arial CYR"/>
      <family val="2"/>
    </font>
    <font>
      <b/>
      <sz val="10"/>
      <color rgb="FF000000"/>
      <name val="Arial Cyr"/>
    </font>
    <font>
      <sz val="8"/>
      <color rgb="FF000000"/>
      <name val="Arial"/>
      <family val="2"/>
      <charset val="204"/>
    </font>
    <font>
      <b/>
      <sz val="10"/>
      <color rgb="FF000000"/>
      <name val="Arial"/>
      <family val="2"/>
      <charset val="204"/>
    </font>
    <font>
      <sz val="8"/>
      <color rgb="FF000000"/>
      <name val="Arial Cyr"/>
    </font>
    <font>
      <sz val="10"/>
      <color rgb="FF000000"/>
      <name val="Times New Roman"/>
      <family val="1"/>
      <charset val="204"/>
    </font>
    <font>
      <sz val="10"/>
      <color rgb="FF000000"/>
      <name val="Times New Roman"/>
      <family val="2"/>
    </font>
    <font>
      <sz val="18"/>
      <color theme="1"/>
      <name val="Times New Roman"/>
      <family val="1"/>
      <charset val="204"/>
    </font>
    <font>
      <b/>
      <sz val="18"/>
      <color theme="1"/>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0C0C0"/>
      </patternFill>
    </fill>
    <fill>
      <patternFill patternType="solid">
        <fgColor rgb="FFFFFF99"/>
      </patternFill>
    </fill>
    <fill>
      <patternFill patternType="solid">
        <fgColor rgb="FFCCFFFF"/>
      </patternFill>
    </fill>
    <fill>
      <patternFill patternType="solid">
        <fgColor indexed="6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s>
  <cellStyleXfs count="87">
    <xf numFmtId="0" fontId="0" fillId="0" borderId="0"/>
    <xf numFmtId="43" fontId="6" fillId="0" borderId="0" applyFont="0" applyFill="0" applyBorder="0" applyAlignment="0" applyProtection="0"/>
    <xf numFmtId="0" fontId="1" fillId="0" borderId="0"/>
    <xf numFmtId="0" fontId="7" fillId="0" borderId="0" applyNumberFormat="0" applyFill="0" applyBorder="0" applyAlignment="0" applyProtection="0">
      <alignment vertical="top"/>
      <protection locked="0"/>
    </xf>
    <xf numFmtId="0" fontId="9" fillId="0" borderId="0"/>
    <xf numFmtId="0" fontId="10" fillId="0" borderId="0"/>
    <xf numFmtId="0" fontId="9" fillId="0" borderId="0"/>
    <xf numFmtId="0" fontId="10" fillId="0" borderId="0"/>
    <xf numFmtId="0" fontId="11" fillId="0" borderId="0"/>
    <xf numFmtId="0" fontId="12" fillId="0" borderId="0"/>
    <xf numFmtId="0" fontId="11" fillId="0" borderId="0"/>
    <xf numFmtId="0" fontId="12" fillId="0" borderId="0"/>
    <xf numFmtId="0" fontId="9" fillId="0" borderId="0"/>
    <xf numFmtId="0" fontId="10" fillId="0" borderId="0"/>
    <xf numFmtId="0" fontId="11" fillId="4" borderId="0"/>
    <xf numFmtId="0" fontId="12" fillId="4" borderId="0"/>
    <xf numFmtId="0" fontId="11" fillId="0" borderId="0">
      <alignment wrapText="1"/>
    </xf>
    <xf numFmtId="0" fontId="12" fillId="0" borderId="0">
      <alignment wrapText="1"/>
    </xf>
    <xf numFmtId="0" fontId="11" fillId="0" borderId="0"/>
    <xf numFmtId="0" fontId="12" fillId="0" borderId="0"/>
    <xf numFmtId="0" fontId="13" fillId="0" borderId="0">
      <alignment horizontal="center"/>
    </xf>
    <xf numFmtId="0" fontId="14" fillId="0" borderId="0">
      <alignment horizontal="center"/>
    </xf>
    <xf numFmtId="0" fontId="11" fillId="0" borderId="0">
      <alignment horizontal="right"/>
    </xf>
    <xf numFmtId="0" fontId="12" fillId="0" borderId="0">
      <alignment horizontal="right"/>
    </xf>
    <xf numFmtId="0" fontId="11" fillId="4" borderId="6"/>
    <xf numFmtId="0" fontId="12" fillId="4" borderId="6"/>
    <xf numFmtId="0" fontId="11" fillId="0" borderId="7">
      <alignment horizontal="center" vertical="center" wrapText="1"/>
    </xf>
    <xf numFmtId="0" fontId="12" fillId="0" borderId="7">
      <alignment horizontal="center" vertical="center" wrapText="1"/>
    </xf>
    <xf numFmtId="0" fontId="11" fillId="4" borderId="8"/>
    <xf numFmtId="0" fontId="12" fillId="4" borderId="8"/>
    <xf numFmtId="0" fontId="11" fillId="4" borderId="0">
      <alignment shrinkToFit="1"/>
    </xf>
    <xf numFmtId="0" fontId="12" fillId="4" borderId="0">
      <alignment shrinkToFit="1"/>
    </xf>
    <xf numFmtId="0" fontId="15" fillId="0" borderId="8">
      <alignment horizontal="right"/>
    </xf>
    <xf numFmtId="0" fontId="16" fillId="0" borderId="8">
      <alignment horizontal="right"/>
    </xf>
    <xf numFmtId="4" fontId="15" fillId="5" borderId="8">
      <alignment horizontal="right" vertical="top" shrinkToFit="1"/>
    </xf>
    <xf numFmtId="4" fontId="16" fillId="5" borderId="8">
      <alignment horizontal="right" vertical="top" shrinkToFit="1"/>
    </xf>
    <xf numFmtId="4" fontId="15" fillId="6" borderId="8">
      <alignment horizontal="right" vertical="top" shrinkToFit="1"/>
    </xf>
    <xf numFmtId="4" fontId="16" fillId="6" borderId="8">
      <alignment horizontal="right" vertical="top" shrinkToFit="1"/>
    </xf>
    <xf numFmtId="0" fontId="11" fillId="0" borderId="0">
      <alignment horizontal="left" wrapText="1"/>
    </xf>
    <xf numFmtId="0" fontId="12" fillId="0" borderId="0">
      <alignment horizontal="left" wrapText="1"/>
    </xf>
    <xf numFmtId="0" fontId="15" fillId="0" borderId="7">
      <alignment vertical="top" wrapText="1"/>
    </xf>
    <xf numFmtId="0" fontId="16" fillId="0" borderId="7">
      <alignment vertical="top" wrapText="1"/>
    </xf>
    <xf numFmtId="0" fontId="17" fillId="0" borderId="9">
      <alignment horizontal="left" wrapText="1" indent="2"/>
    </xf>
    <xf numFmtId="49" fontId="11" fillId="0" borderId="7">
      <alignment horizontal="center" vertical="top" shrinkToFit="1"/>
    </xf>
    <xf numFmtId="49" fontId="12" fillId="0" borderId="7">
      <alignment horizontal="center" vertical="top" shrinkToFit="1"/>
    </xf>
    <xf numFmtId="4" fontId="15" fillId="5" borderId="7">
      <alignment horizontal="right" vertical="top" shrinkToFit="1"/>
    </xf>
    <xf numFmtId="4" fontId="16" fillId="5" borderId="7">
      <alignment horizontal="right" vertical="top" shrinkToFit="1"/>
    </xf>
    <xf numFmtId="4" fontId="15" fillId="6" borderId="7">
      <alignment horizontal="right" vertical="top" shrinkToFit="1"/>
    </xf>
    <xf numFmtId="4" fontId="16" fillId="6" borderId="7">
      <alignment horizontal="right" vertical="top" shrinkToFit="1"/>
    </xf>
    <xf numFmtId="0" fontId="11" fillId="4" borderId="10"/>
    <xf numFmtId="0" fontId="12" fillId="4" borderId="10"/>
    <xf numFmtId="0" fontId="11" fillId="4" borderId="10">
      <alignment horizontal="center"/>
    </xf>
    <xf numFmtId="0" fontId="12" fillId="4" borderId="10">
      <alignment horizontal="center"/>
    </xf>
    <xf numFmtId="4" fontId="15" fillId="0" borderId="7">
      <alignment horizontal="right" vertical="top" shrinkToFit="1"/>
    </xf>
    <xf numFmtId="4" fontId="16" fillId="0" borderId="7">
      <alignment horizontal="right" vertical="top" shrinkToFit="1"/>
    </xf>
    <xf numFmtId="49" fontId="11" fillId="0" borderId="7">
      <alignment horizontal="left" vertical="top" wrapText="1" indent="2"/>
    </xf>
    <xf numFmtId="49" fontId="12" fillId="0" borderId="7">
      <alignment horizontal="left" vertical="top" wrapText="1" indent="2"/>
    </xf>
    <xf numFmtId="4" fontId="11" fillId="0" borderId="7">
      <alignment horizontal="right" vertical="top" shrinkToFit="1"/>
    </xf>
    <xf numFmtId="4" fontId="12" fillId="0" borderId="7">
      <alignment horizontal="right" vertical="top" shrinkToFit="1"/>
    </xf>
    <xf numFmtId="0" fontId="11" fillId="4" borderId="10">
      <alignment shrinkToFit="1"/>
    </xf>
    <xf numFmtId="0" fontId="12" fillId="4" borderId="10">
      <alignment shrinkToFit="1"/>
    </xf>
    <xf numFmtId="0" fontId="11" fillId="4" borderId="8">
      <alignment horizontal="center"/>
    </xf>
    <xf numFmtId="0" fontId="12" fillId="4" borderId="8">
      <alignment horizontal="center"/>
    </xf>
    <xf numFmtId="49" fontId="17" fillId="0" borderId="7">
      <alignment horizontal="center"/>
    </xf>
    <xf numFmtId="49" fontId="17" fillId="0" borderId="7">
      <alignment horizontal="center"/>
    </xf>
    <xf numFmtId="0" fontId="16" fillId="0" borderId="7">
      <alignment vertical="top" wrapText="1"/>
    </xf>
    <xf numFmtId="0" fontId="18" fillId="0" borderId="6"/>
    <xf numFmtId="4" fontId="16" fillId="6" borderId="7">
      <alignment horizontal="right" vertical="top" shrinkToFit="1"/>
    </xf>
    <xf numFmtId="0" fontId="12" fillId="0" borderId="11"/>
    <xf numFmtId="4" fontId="19" fillId="0" borderId="12">
      <alignment horizontal="right" shrinkToFit="1"/>
    </xf>
    <xf numFmtId="2" fontId="19" fillId="0" borderId="13">
      <alignment horizontal="center" shrinkToFit="1"/>
    </xf>
    <xf numFmtId="4" fontId="19" fillId="0" borderId="13">
      <alignment horizontal="right" shrinkToFit="1"/>
    </xf>
    <xf numFmtId="0" fontId="6" fillId="0" borderId="0"/>
    <xf numFmtId="0" fontId="9" fillId="0" borderId="0"/>
    <xf numFmtId="0" fontId="10" fillId="0" borderId="0"/>
    <xf numFmtId="0" fontId="20" fillId="0" borderId="0">
      <alignment vertical="top" wrapText="1"/>
    </xf>
    <xf numFmtId="0" fontId="21" fillId="0" borderId="0">
      <alignment vertical="top" wrapText="1"/>
    </xf>
    <xf numFmtId="0" fontId="9" fillId="0" borderId="0"/>
    <xf numFmtId="164" fontId="6" fillId="0" borderId="0" applyFont="0" applyFill="0" applyBorder="0" applyAlignment="0" applyProtection="0"/>
    <xf numFmtId="0" fontId="6" fillId="7" borderId="0"/>
    <xf numFmtId="0" fontId="12" fillId="0" borderId="7">
      <alignment horizontal="center" vertical="center" wrapText="1"/>
    </xf>
    <xf numFmtId="0" fontId="6" fillId="7" borderId="0"/>
    <xf numFmtId="0" fontId="12" fillId="0" borderId="0">
      <alignment wrapText="1"/>
    </xf>
    <xf numFmtId="0" fontId="16" fillId="0" borderId="7">
      <alignment vertical="top" wrapText="1"/>
    </xf>
    <xf numFmtId="1" fontId="12" fillId="0" borderId="7">
      <alignment horizontal="center" vertical="top" shrinkToFit="1"/>
    </xf>
    <xf numFmtId="4" fontId="16" fillId="6" borderId="7">
      <alignment horizontal="right" vertical="top" shrinkToFit="1"/>
    </xf>
    <xf numFmtId="0" fontId="10" fillId="0" borderId="0"/>
  </cellStyleXfs>
  <cellXfs count="100">
    <xf numFmtId="0" fontId="0" fillId="0" borderId="0" xfId="0"/>
    <xf numFmtId="0" fontId="2" fillId="0" borderId="0" xfId="2" applyFont="1" applyFill="1" applyAlignment="1">
      <alignment horizontal="center" vertical="center"/>
    </xf>
    <xf numFmtId="0" fontId="2" fillId="0" borderId="0" xfId="2" applyFont="1" applyFill="1" applyAlignment="1">
      <alignment horizontal="left"/>
    </xf>
    <xf numFmtId="0" fontId="2" fillId="0" borderId="0" xfId="2" applyFont="1" applyFill="1"/>
    <xf numFmtId="0" fontId="4" fillId="0" borderId="0" xfId="2" applyFont="1" applyFill="1"/>
    <xf numFmtId="0" fontId="3" fillId="0" borderId="0" xfId="2" applyFont="1" applyFill="1" applyAlignment="1">
      <alignment horizontal="center" vertical="center"/>
    </xf>
    <xf numFmtId="0" fontId="3" fillId="0" borderId="0" xfId="2" applyFont="1" applyFill="1" applyAlignment="1">
      <alignment horizontal="left"/>
    </xf>
    <xf numFmtId="0" fontId="3" fillId="0" borderId="0" xfId="2" applyFont="1" applyFill="1"/>
    <xf numFmtId="0" fontId="5" fillId="0" borderId="0" xfId="2" applyFont="1" applyFill="1" applyAlignment="1">
      <alignment horizontal="left"/>
    </xf>
    <xf numFmtId="3" fontId="3" fillId="0" borderId="0" xfId="2" applyNumberFormat="1" applyFont="1" applyFill="1" applyAlignment="1">
      <alignment horizontal="center" vertical="center"/>
    </xf>
    <xf numFmtId="0" fontId="5" fillId="2" borderId="1" xfId="2" applyFont="1" applyFill="1" applyBorder="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xf>
    <xf numFmtId="3" fontId="4" fillId="0" borderId="0" xfId="2" applyNumberFormat="1" applyFont="1" applyFill="1"/>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xf>
    <xf numFmtId="0" fontId="3" fillId="0" borderId="2" xfId="0" applyFont="1" applyFill="1" applyBorder="1" applyAlignment="1">
      <alignment horizontal="left" vertical="center" wrapText="1"/>
    </xf>
    <xf numFmtId="4" fontId="3" fillId="0" borderId="2" xfId="0" applyNumberFormat="1" applyFont="1" applyFill="1" applyBorder="1" applyAlignment="1">
      <alignment horizontal="right" vertical="center"/>
    </xf>
    <xf numFmtId="0" fontId="3" fillId="0" borderId="2" xfId="0" applyFont="1" applyFill="1" applyBorder="1" applyAlignment="1">
      <alignment horizontal="left" vertical="top" wrapText="1"/>
    </xf>
    <xf numFmtId="3" fontId="5" fillId="0" borderId="2" xfId="0" applyNumberFormat="1"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0" fontId="3" fillId="3" borderId="2" xfId="0" applyFont="1" applyFill="1" applyBorder="1" applyAlignment="1">
      <alignment horizontal="left" vertical="top" wrapText="1"/>
    </xf>
    <xf numFmtId="3" fontId="3" fillId="0" borderId="2" xfId="0" applyNumberFormat="1" applyFont="1" applyFill="1" applyBorder="1" applyAlignment="1">
      <alignment horizontal="left" vertical="center" wrapText="1"/>
    </xf>
    <xf numFmtId="0" fontId="3" fillId="3" borderId="2" xfId="0" applyFont="1" applyFill="1" applyBorder="1" applyAlignment="1">
      <alignment horizontal="left" vertical="center" wrapText="1"/>
    </xf>
    <xf numFmtId="4" fontId="3" fillId="3" borderId="2" xfId="0" applyNumberFormat="1" applyFont="1" applyFill="1" applyBorder="1" applyAlignment="1">
      <alignment horizontal="right"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5" fillId="0" borderId="2" xfId="2" applyFont="1" applyBorder="1" applyAlignment="1">
      <alignment horizontal="left" vertical="center" wrapText="1"/>
    </xf>
    <xf numFmtId="0" fontId="5" fillId="0" borderId="2" xfId="2" applyFont="1" applyFill="1" applyBorder="1" applyAlignment="1">
      <alignment horizontal="left" vertical="top" wrapText="1"/>
    </xf>
    <xf numFmtId="0" fontId="3" fillId="0" borderId="2" xfId="2" applyFont="1" applyBorder="1" applyAlignment="1">
      <alignment horizontal="left" vertical="center" wrapText="1"/>
    </xf>
    <xf numFmtId="0" fontId="3" fillId="0" borderId="2" xfId="2" applyFont="1" applyFill="1" applyBorder="1" applyAlignment="1">
      <alignment horizontal="left" vertical="top" wrapText="1"/>
    </xf>
    <xf numFmtId="4" fontId="3" fillId="0" borderId="2" xfId="0" applyNumberFormat="1" applyFont="1" applyFill="1" applyBorder="1" applyAlignment="1">
      <alignment horizontal="right" vertical="center" wrapText="1" shrinkToFit="1"/>
    </xf>
    <xf numFmtId="0" fontId="3" fillId="0" borderId="2" xfId="3" applyFont="1" applyBorder="1" applyAlignment="1" applyProtection="1">
      <alignment vertical="top" wrapText="1"/>
    </xf>
    <xf numFmtId="0" fontId="3" fillId="0" borderId="2" xfId="3" applyFont="1" applyBorder="1" applyAlignment="1" applyProtection="1">
      <alignment wrapText="1"/>
    </xf>
    <xf numFmtId="0" fontId="5" fillId="0" borderId="2" xfId="3" applyFont="1" applyBorder="1" applyAlignment="1" applyProtection="1">
      <alignment wrapText="1"/>
    </xf>
    <xf numFmtId="4" fontId="5" fillId="0" borderId="2" xfId="0" applyNumberFormat="1" applyFont="1" applyFill="1" applyBorder="1" applyAlignment="1">
      <alignment horizontal="right" vertical="center" wrapText="1" shrinkToFit="1"/>
    </xf>
    <xf numFmtId="0" fontId="5" fillId="0" borderId="2" xfId="3" applyFont="1" applyBorder="1" applyAlignment="1" applyProtection="1">
      <alignment vertical="center" wrapText="1"/>
    </xf>
    <xf numFmtId="0" fontId="3" fillId="0" borderId="2" xfId="3" applyFont="1" applyBorder="1" applyAlignment="1" applyProtection="1">
      <alignment horizontal="left" vertical="top" wrapText="1"/>
    </xf>
    <xf numFmtId="0" fontId="5" fillId="3" borderId="2" xfId="2" applyFont="1" applyFill="1" applyBorder="1" applyAlignment="1">
      <alignment vertical="center"/>
    </xf>
    <xf numFmtId="0" fontId="5" fillId="2" borderId="2" xfId="2" applyNumberFormat="1" applyFont="1" applyFill="1" applyBorder="1" applyAlignment="1">
      <alignment horizontal="center" vertical="center" wrapText="1"/>
    </xf>
    <xf numFmtId="0" fontId="3" fillId="2" borderId="2" xfId="2" applyFont="1" applyFill="1" applyBorder="1" applyAlignment="1">
      <alignment vertical="center"/>
    </xf>
    <xf numFmtId="0" fontId="5" fillId="2" borderId="2" xfId="2" applyNumberFormat="1" applyFont="1" applyFill="1" applyBorder="1" applyAlignment="1">
      <alignment vertical="center" wrapText="1"/>
    </xf>
    <xf numFmtId="4" fontId="4" fillId="0" borderId="0" xfId="2" applyNumberFormat="1" applyFont="1" applyFill="1"/>
    <xf numFmtId="0" fontId="3" fillId="3" borderId="2" xfId="2" applyFont="1" applyFill="1" applyBorder="1" applyAlignment="1">
      <alignment vertical="center"/>
    </xf>
    <xf numFmtId="0" fontId="3" fillId="2" borderId="2" xfId="2" applyNumberFormat="1" applyFont="1" applyFill="1" applyBorder="1" applyAlignment="1">
      <alignment vertical="center" wrapText="1"/>
    </xf>
    <xf numFmtId="43" fontId="3" fillId="2" borderId="2" xfId="1" applyFont="1" applyFill="1" applyBorder="1" applyAlignment="1">
      <alignment horizontal="left" vertical="center"/>
    </xf>
    <xf numFmtId="0" fontId="5" fillId="2" borderId="2" xfId="2" applyFont="1" applyFill="1" applyBorder="1" applyAlignment="1">
      <alignment vertical="center"/>
    </xf>
    <xf numFmtId="0" fontId="1" fillId="0" borderId="0" xfId="2"/>
    <xf numFmtId="0" fontId="3" fillId="2" borderId="4" xfId="2" applyFont="1" applyFill="1" applyBorder="1" applyAlignment="1">
      <alignment vertical="center"/>
    </xf>
    <xf numFmtId="0" fontId="5" fillId="2" borderId="4" xfId="2" applyFont="1" applyFill="1" applyBorder="1" applyAlignment="1">
      <alignment vertical="center"/>
    </xf>
    <xf numFmtId="3" fontId="3" fillId="2" borderId="4" xfId="2" applyNumberFormat="1" applyFont="1" applyFill="1" applyBorder="1" applyAlignment="1">
      <alignment vertical="center"/>
    </xf>
    <xf numFmtId="0" fontId="8" fillId="0" borderId="0" xfId="2" applyFont="1" applyFill="1" applyAlignment="1">
      <alignment horizontal="center" vertical="center"/>
    </xf>
    <xf numFmtId="0" fontId="8" fillId="0" borderId="0" xfId="2" applyFont="1" applyFill="1" applyAlignment="1">
      <alignment horizontal="left"/>
    </xf>
    <xf numFmtId="4" fontId="8" fillId="0" borderId="0" xfId="2" applyNumberFormat="1" applyFont="1" applyFill="1" applyAlignment="1">
      <alignment horizontal="left"/>
    </xf>
    <xf numFmtId="0" fontId="4" fillId="0" borderId="0" xfId="2" applyFont="1" applyFill="1" applyAlignment="1">
      <alignment horizontal="center" vertical="center"/>
    </xf>
    <xf numFmtId="0" fontId="4" fillId="0" borderId="0" xfId="2" applyFont="1" applyFill="1" applyAlignment="1">
      <alignment horizontal="left"/>
    </xf>
    <xf numFmtId="4" fontId="4" fillId="0" borderId="0" xfId="2" applyNumberFormat="1" applyFont="1" applyFill="1" applyAlignment="1">
      <alignment horizontal="left"/>
    </xf>
    <xf numFmtId="4" fontId="4" fillId="0" borderId="0" xfId="2" applyNumberFormat="1" applyFont="1" applyFill="1" applyAlignment="1">
      <alignment horizontal="center" vertical="center"/>
    </xf>
    <xf numFmtId="3" fontId="4" fillId="0" borderId="0" xfId="2" applyNumberFormat="1" applyFont="1" applyFill="1" applyAlignment="1">
      <alignment horizontal="center" vertical="center"/>
    </xf>
    <xf numFmtId="4" fontId="3" fillId="0" borderId="3" xfId="0" applyNumberFormat="1" applyFont="1" applyFill="1" applyBorder="1" applyAlignment="1">
      <alignment horizontal="right" vertical="center"/>
    </xf>
    <xf numFmtId="49" fontId="3" fillId="2" borderId="2" xfId="2" applyNumberFormat="1" applyFont="1" applyFill="1" applyBorder="1" applyAlignment="1">
      <alignment horizontal="left" vertical="center"/>
    </xf>
    <xf numFmtId="49" fontId="3" fillId="2" borderId="2" xfId="2" applyNumberFormat="1" applyFont="1" applyFill="1" applyBorder="1" applyAlignment="1">
      <alignment vertical="center"/>
    </xf>
    <xf numFmtId="0" fontId="5" fillId="0" borderId="2" xfId="3" applyFont="1" applyBorder="1" applyAlignment="1" applyProtection="1">
      <alignment horizontal="left" vertical="top" wrapText="1"/>
    </xf>
    <xf numFmtId="0" fontId="3" fillId="0" borderId="0" xfId="2" applyFont="1" applyFill="1" applyAlignment="1">
      <alignment horizontal="left"/>
    </xf>
    <xf numFmtId="0" fontId="3" fillId="0" borderId="0" xfId="86" applyFont="1" applyProtection="1">
      <protection locked="0"/>
    </xf>
    <xf numFmtId="4" fontId="3" fillId="0" borderId="0" xfId="2" applyNumberFormat="1" applyFont="1" applyFill="1" applyAlignment="1">
      <alignment horizontal="left"/>
    </xf>
    <xf numFmtId="0" fontId="3" fillId="2" borderId="2" xfId="2" applyNumberFormat="1" applyFont="1" applyFill="1" applyBorder="1" applyAlignment="1">
      <alignment horizontal="center" vertical="center" wrapText="1"/>
    </xf>
    <xf numFmtId="0" fontId="3" fillId="2" borderId="3" xfId="2" applyNumberFormat="1" applyFont="1" applyFill="1" applyBorder="1" applyAlignment="1">
      <alignment vertical="center" wrapText="1"/>
    </xf>
    <xf numFmtId="0" fontId="3" fillId="0" borderId="0" xfId="2" applyFont="1" applyAlignment="1">
      <alignment vertical="center" wrapText="1"/>
    </xf>
    <xf numFmtId="0" fontId="3" fillId="0" borderId="2" xfId="2" applyFont="1" applyBorder="1" applyAlignment="1">
      <alignment vertical="center" wrapText="1"/>
    </xf>
    <xf numFmtId="0" fontId="3" fillId="2" borderId="2" xfId="0" applyNumberFormat="1" applyFont="1" applyFill="1" applyBorder="1" applyAlignment="1">
      <alignment horizontal="left" vertical="center" wrapText="1"/>
    </xf>
    <xf numFmtId="0" fontId="3" fillId="2" borderId="2" xfId="2" applyNumberFormat="1" applyFont="1" applyFill="1" applyBorder="1" applyAlignment="1">
      <alignment horizontal="left" vertical="center" wrapText="1"/>
    </xf>
    <xf numFmtId="0" fontId="15" fillId="0" borderId="8" xfId="32" applyNumberFormat="1" applyAlignment="1" applyProtection="1">
      <alignment horizontal="left" wrapText="1" indent="2"/>
    </xf>
    <xf numFmtId="4" fontId="5" fillId="3" borderId="2" xfId="2" applyNumberFormat="1" applyFont="1" applyFill="1" applyBorder="1" applyAlignment="1">
      <alignment horizontal="right" vertical="center" wrapText="1"/>
    </xf>
    <xf numFmtId="4" fontId="3" fillId="3" borderId="2" xfId="2" applyNumberFormat="1" applyFont="1" applyFill="1" applyBorder="1" applyAlignment="1">
      <alignment horizontal="right" vertical="center"/>
    </xf>
    <xf numFmtId="4" fontId="3" fillId="3" borderId="2" xfId="2" applyNumberFormat="1" applyFont="1" applyFill="1" applyBorder="1" applyAlignment="1">
      <alignment horizontal="right" vertical="center" wrapText="1"/>
    </xf>
    <xf numFmtId="4" fontId="3" fillId="3" borderId="0" xfId="2" applyNumberFormat="1" applyFont="1" applyFill="1" applyAlignment="1">
      <alignment horizontal="right" vertical="center"/>
    </xf>
    <xf numFmtId="4" fontId="5" fillId="3" borderId="2" xfId="2" applyNumberFormat="1" applyFont="1" applyFill="1" applyBorder="1" applyAlignment="1">
      <alignment horizontal="right" vertical="center"/>
    </xf>
    <xf numFmtId="4" fontId="3" fillId="0" borderId="2" xfId="2" applyNumberFormat="1" applyFont="1" applyBorder="1" applyAlignment="1">
      <alignment horizontal="right" vertical="center" wrapText="1"/>
    </xf>
    <xf numFmtId="4" fontId="3" fillId="3" borderId="5" xfId="2" applyNumberFormat="1" applyFont="1" applyFill="1" applyBorder="1" applyAlignment="1">
      <alignment horizontal="right" vertical="center" wrapText="1"/>
    </xf>
    <xf numFmtId="4" fontId="3" fillId="2" borderId="5" xfId="2" applyNumberFormat="1" applyFont="1" applyFill="1" applyBorder="1" applyAlignment="1">
      <alignment horizontal="right" vertical="center" wrapText="1"/>
    </xf>
    <xf numFmtId="4" fontId="5" fillId="2" borderId="5" xfId="2" applyNumberFormat="1" applyFont="1" applyFill="1" applyBorder="1" applyAlignment="1">
      <alignment horizontal="right" vertical="center" wrapText="1"/>
    </xf>
    <xf numFmtId="0" fontId="5" fillId="2" borderId="0" xfId="2" applyNumberFormat="1" applyFont="1" applyFill="1" applyBorder="1" applyAlignment="1">
      <alignment horizontal="center" vertical="center" wrapText="1"/>
    </xf>
    <xf numFmtId="4" fontId="5" fillId="2" borderId="0" xfId="2" applyNumberFormat="1" applyFont="1" applyFill="1" applyBorder="1" applyAlignment="1">
      <alignment horizontal="right" vertical="center" wrapText="1"/>
    </xf>
    <xf numFmtId="4" fontId="3" fillId="0" borderId="0" xfId="0" applyNumberFormat="1" applyFont="1" applyFill="1" applyBorder="1" applyAlignment="1">
      <alignment horizontal="right" vertical="center"/>
    </xf>
    <xf numFmtId="0" fontId="3" fillId="2" borderId="1" xfId="2" applyFont="1" applyFill="1" applyBorder="1" applyAlignment="1">
      <alignment horizontal="right" wrapText="1"/>
    </xf>
    <xf numFmtId="0" fontId="3" fillId="0"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 fontId="3" fillId="0" borderId="2" xfId="0" applyNumberFormat="1" applyFont="1" applyBorder="1" applyAlignment="1">
      <alignment horizontal="left" vertical="center" wrapText="1"/>
    </xf>
    <xf numFmtId="4" fontId="22" fillId="0" borderId="2" xfId="0" applyNumberFormat="1" applyFont="1" applyFill="1" applyBorder="1" applyAlignment="1">
      <alignment horizontal="right" vertical="center"/>
    </xf>
    <xf numFmtId="4" fontId="22" fillId="0" borderId="2" xfId="0" applyNumberFormat="1" applyFont="1" applyFill="1" applyBorder="1" applyAlignment="1">
      <alignment horizontal="right" vertical="center" wrapText="1" shrinkToFit="1"/>
    </xf>
    <xf numFmtId="4" fontId="23" fillId="0" borderId="2" xfId="0" applyNumberFormat="1" applyFont="1" applyFill="1" applyBorder="1" applyAlignment="1">
      <alignment horizontal="right" vertical="center" wrapText="1" shrinkToFit="1"/>
    </xf>
    <xf numFmtId="49" fontId="3" fillId="0" borderId="2" xfId="0" applyNumberFormat="1" applyFont="1" applyBorder="1" applyAlignment="1">
      <alignment horizontal="left" vertical="center" wrapText="1"/>
    </xf>
    <xf numFmtId="0" fontId="5" fillId="2" borderId="4" xfId="2" applyNumberFormat="1" applyFont="1" applyFill="1" applyBorder="1" applyAlignment="1">
      <alignment horizontal="center" vertical="center" wrapText="1"/>
    </xf>
    <xf numFmtId="0" fontId="5" fillId="2" borderId="5" xfId="2" applyNumberFormat="1" applyFont="1" applyFill="1" applyBorder="1" applyAlignment="1">
      <alignment horizontal="center" vertical="center" wrapText="1"/>
    </xf>
    <xf numFmtId="0" fontId="3" fillId="0" borderId="0" xfId="2" applyFont="1" applyFill="1" applyAlignment="1">
      <alignment horizontal="left"/>
    </xf>
    <xf numFmtId="0" fontId="5" fillId="2" borderId="0" xfId="2" applyFont="1" applyFill="1" applyAlignment="1">
      <alignment horizontal="center" wrapText="1"/>
    </xf>
  </cellXfs>
  <cellStyles count="87">
    <cellStyle name="br" xfId="4"/>
    <cellStyle name="br 2" xfId="5"/>
    <cellStyle name="col" xfId="6"/>
    <cellStyle name="col 2" xfId="7"/>
    <cellStyle name="style0" xfId="8"/>
    <cellStyle name="style0 2" xfId="9"/>
    <cellStyle name="td" xfId="10"/>
    <cellStyle name="td 2" xfId="11"/>
    <cellStyle name="tr" xfId="12"/>
    <cellStyle name="tr 2" xfId="13"/>
    <cellStyle name="xl21" xfId="14"/>
    <cellStyle name="xl21 2" xfId="15"/>
    <cellStyle name="xl22" xfId="16"/>
    <cellStyle name="xl22 2" xfId="17"/>
    <cellStyle name="xl22 4 2" xfId="80"/>
    <cellStyle name="xl23" xfId="18"/>
    <cellStyle name="xl23 2" xfId="19"/>
    <cellStyle name="xl24" xfId="20"/>
    <cellStyle name="xl24 2" xfId="21"/>
    <cellStyle name="xl25" xfId="22"/>
    <cellStyle name="xl25 2" xfId="23"/>
    <cellStyle name="xl26" xfId="24"/>
    <cellStyle name="xl26 2" xfId="25"/>
    <cellStyle name="xl26 4 2" xfId="84"/>
    <cellStyle name="xl27" xfId="26"/>
    <cellStyle name="xl27 2" xfId="27"/>
    <cellStyle name="xl28" xfId="28"/>
    <cellStyle name="xl28 2" xfId="29"/>
    <cellStyle name="xl29" xfId="30"/>
    <cellStyle name="xl29 2" xfId="31"/>
    <cellStyle name="xl30" xfId="32"/>
    <cellStyle name="xl30 2" xfId="33"/>
    <cellStyle name="xl31" xfId="34"/>
    <cellStyle name="xl31 2" xfId="35"/>
    <cellStyle name="xl32" xfId="36"/>
    <cellStyle name="xl32 2" xfId="37"/>
    <cellStyle name="xl33" xfId="38"/>
    <cellStyle name="xl33 2" xfId="39"/>
    <cellStyle name="xl34" xfId="40"/>
    <cellStyle name="xl34 2" xfId="41"/>
    <cellStyle name="xl34 3" xfId="42"/>
    <cellStyle name="xl35" xfId="43"/>
    <cellStyle name="xl35 2" xfId="44"/>
    <cellStyle name="xl36" xfId="45"/>
    <cellStyle name="xl36 2" xfId="46"/>
    <cellStyle name="xl37" xfId="47"/>
    <cellStyle name="xl37 2" xfId="48"/>
    <cellStyle name="xl38" xfId="49"/>
    <cellStyle name="xl38 2" xfId="50"/>
    <cellStyle name="xl39" xfId="51"/>
    <cellStyle name="xl39 2" xfId="52"/>
    <cellStyle name="xl40" xfId="53"/>
    <cellStyle name="xl40 2" xfId="54"/>
    <cellStyle name="xl41" xfId="55"/>
    <cellStyle name="xl41 2" xfId="56"/>
    <cellStyle name="xl42" xfId="57"/>
    <cellStyle name="xl42 2" xfId="58"/>
    <cellStyle name="xl42 3 2" xfId="82"/>
    <cellStyle name="xl43" xfId="59"/>
    <cellStyle name="xl43 2" xfId="60"/>
    <cellStyle name="xl44" xfId="61"/>
    <cellStyle name="xl44 2" xfId="62"/>
    <cellStyle name="xl52" xfId="63"/>
    <cellStyle name="xl52 2" xfId="64"/>
    <cellStyle name="xl61" xfId="65"/>
    <cellStyle name="xl61 3" xfId="83"/>
    <cellStyle name="xl63" xfId="66"/>
    <cellStyle name="xl64" xfId="67"/>
    <cellStyle name="xl64 3" xfId="85"/>
    <cellStyle name="xl84" xfId="68"/>
    <cellStyle name="xl95" xfId="69"/>
    <cellStyle name="xl96" xfId="70"/>
    <cellStyle name="xl97" xfId="71"/>
    <cellStyle name="Гиперссылка" xfId="3" builtinId="8"/>
    <cellStyle name="Обычный" xfId="0" builtinId="0"/>
    <cellStyle name="Обычный 10" xfId="86"/>
    <cellStyle name="Обычный 2" xfId="72"/>
    <cellStyle name="Обычный 2 2" xfId="79"/>
    <cellStyle name="Обычный 2 2 2" xfId="81"/>
    <cellStyle name="Обычный 3" xfId="73"/>
    <cellStyle name="Обычный 4" xfId="74"/>
    <cellStyle name="Обычный 5" xfId="75"/>
    <cellStyle name="Обычный 6" xfId="76"/>
    <cellStyle name="Обычный 6 2" xfId="77"/>
    <cellStyle name="Обычный 7" xfId="2"/>
    <cellStyle name="Финансовый" xfId="1" builtinId="3"/>
    <cellStyle name="Финансовый 2"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1"/>
  <sheetViews>
    <sheetView tabSelected="1" view="pageBreakPreview" topLeftCell="A73" zoomScaleNormal="100" zoomScaleSheetLayoutView="100" workbookViewId="0">
      <selection activeCell="D5" sqref="D5"/>
    </sheetView>
  </sheetViews>
  <sheetFormatPr defaultColWidth="9.140625" defaultRowHeight="15" x14ac:dyDescent="0.25"/>
  <cols>
    <col min="1" max="1" width="40.140625" style="57" customWidth="1"/>
    <col min="2" max="2" width="99.28515625" style="58" customWidth="1"/>
    <col min="3" max="3" width="32" style="58" customWidth="1"/>
    <col min="4" max="4" width="32.5703125" style="58" customWidth="1"/>
    <col min="5" max="5" width="30.7109375" style="61" customWidth="1"/>
    <col min="6" max="6" width="19.7109375" style="4" customWidth="1"/>
    <col min="7" max="7" width="17.28515625" style="4" customWidth="1"/>
    <col min="8" max="8" width="18.85546875" style="4" customWidth="1"/>
    <col min="9" max="9" width="17.85546875" style="4" customWidth="1"/>
    <col min="10" max="16384" width="9.140625" style="4"/>
  </cols>
  <sheetData>
    <row r="1" spans="1:9" ht="23.25" x14ac:dyDescent="0.35">
      <c r="A1" s="1"/>
      <c r="B1" s="2"/>
      <c r="C1" s="3"/>
      <c r="D1" s="98" t="s">
        <v>0</v>
      </c>
      <c r="E1" s="98"/>
    </row>
    <row r="2" spans="1:9" ht="23.25" x14ac:dyDescent="0.35">
      <c r="A2" s="5"/>
      <c r="B2" s="6"/>
      <c r="C2" s="7"/>
      <c r="D2" s="98" t="s">
        <v>312</v>
      </c>
      <c r="E2" s="98"/>
    </row>
    <row r="3" spans="1:9" ht="23.25" x14ac:dyDescent="0.35">
      <c r="A3" s="5"/>
      <c r="B3" s="6"/>
      <c r="C3" s="7"/>
      <c r="D3" s="98" t="s">
        <v>311</v>
      </c>
      <c r="E3" s="98"/>
    </row>
    <row r="4" spans="1:9" ht="23.25" x14ac:dyDescent="0.35">
      <c r="A4" s="5"/>
      <c r="B4" s="8"/>
      <c r="C4" s="7"/>
      <c r="D4" s="98" t="s">
        <v>357</v>
      </c>
      <c r="E4" s="98"/>
    </row>
    <row r="5" spans="1:9" ht="2.25" customHeight="1" x14ac:dyDescent="0.3">
      <c r="A5" s="5"/>
      <c r="B5" s="8"/>
      <c r="C5" s="8"/>
      <c r="D5" s="8"/>
      <c r="E5" s="9"/>
    </row>
    <row r="6" spans="1:9" ht="44.25" customHeight="1" x14ac:dyDescent="0.3">
      <c r="A6" s="99" t="s">
        <v>346</v>
      </c>
      <c r="B6" s="99"/>
      <c r="C6" s="99"/>
      <c r="D6" s="99"/>
      <c r="E6" s="99"/>
    </row>
    <row r="7" spans="1:9" ht="22.5" customHeight="1" x14ac:dyDescent="0.35">
      <c r="A7" s="10"/>
      <c r="B7" s="10"/>
      <c r="C7" s="10"/>
      <c r="D7" s="10"/>
      <c r="E7" s="88" t="s">
        <v>334</v>
      </c>
    </row>
    <row r="8" spans="1:9" ht="116.25" x14ac:dyDescent="0.25">
      <c r="A8" s="11" t="s">
        <v>1</v>
      </c>
      <c r="B8" s="89" t="s">
        <v>2</v>
      </c>
      <c r="C8" s="89" t="s">
        <v>314</v>
      </c>
      <c r="D8" s="89" t="s">
        <v>347</v>
      </c>
      <c r="E8" s="90" t="s">
        <v>313</v>
      </c>
    </row>
    <row r="9" spans="1:9" ht="22.5" x14ac:dyDescent="0.25">
      <c r="A9" s="12" t="s">
        <v>3</v>
      </c>
      <c r="B9" s="13" t="s">
        <v>4</v>
      </c>
      <c r="C9" s="14">
        <f>C10+C19+C29+C36+C41+C59+C67+C80+C72+C120</f>
        <v>646917562.90999997</v>
      </c>
      <c r="D9" s="14">
        <f>D10+D19+D29+D36+D41+D59+D67+D80+D72+D120</f>
        <v>616714973.70000017</v>
      </c>
      <c r="E9" s="14">
        <f>D9/C9*100</f>
        <v>95.331307891203181</v>
      </c>
      <c r="F9" s="15"/>
      <c r="H9" s="15"/>
    </row>
    <row r="10" spans="1:9" ht="22.5" x14ac:dyDescent="0.25">
      <c r="A10" s="16" t="s">
        <v>5</v>
      </c>
      <c r="B10" s="11" t="s">
        <v>6</v>
      </c>
      <c r="C10" s="17">
        <f>C11</f>
        <v>537169027.30999994</v>
      </c>
      <c r="D10" s="17">
        <f>D11</f>
        <v>515630139.88999999</v>
      </c>
      <c r="E10" s="14">
        <f t="shared" ref="E10:E11" si="0">D10/C10*100</f>
        <v>95.990296103284095</v>
      </c>
      <c r="F10" s="15"/>
      <c r="H10" s="15"/>
    </row>
    <row r="11" spans="1:9" ht="23.25" x14ac:dyDescent="0.25">
      <c r="A11" s="18" t="s">
        <v>7</v>
      </c>
      <c r="B11" s="18" t="s">
        <v>8</v>
      </c>
      <c r="C11" s="19">
        <f>C12+C13+C14+C15+C16+C17+C18</f>
        <v>537169027.30999994</v>
      </c>
      <c r="D11" s="19">
        <f>D12+D13+D14+D15+D16+D17+D18</f>
        <v>515630139.88999999</v>
      </c>
      <c r="E11" s="62">
        <f t="shared" si="0"/>
        <v>95.990296103284095</v>
      </c>
      <c r="F11" s="15"/>
      <c r="G11" s="15"/>
      <c r="H11" s="15"/>
      <c r="I11" s="15"/>
    </row>
    <row r="12" spans="1:9" ht="179.25" customHeight="1" x14ac:dyDescent="0.25">
      <c r="A12" s="18" t="s">
        <v>9</v>
      </c>
      <c r="B12" s="20" t="s">
        <v>10</v>
      </c>
      <c r="C12" s="19">
        <v>428460000</v>
      </c>
      <c r="D12" s="19">
        <v>315071869.55000001</v>
      </c>
      <c r="E12" s="19">
        <f>D12/C12*100</f>
        <v>73.535888892778786</v>
      </c>
      <c r="F12" s="15"/>
      <c r="G12" s="15"/>
      <c r="H12" s="15"/>
      <c r="I12" s="15"/>
    </row>
    <row r="13" spans="1:9" ht="177" customHeight="1" x14ac:dyDescent="0.25">
      <c r="A13" s="18" t="s">
        <v>11</v>
      </c>
      <c r="B13" s="20" t="s">
        <v>12</v>
      </c>
      <c r="C13" s="19">
        <v>10000000</v>
      </c>
      <c r="D13" s="19">
        <v>411638.64</v>
      </c>
      <c r="E13" s="19">
        <f t="shared" ref="E13:E83" si="1">D13/C13*100</f>
        <v>4.1163864000000006</v>
      </c>
      <c r="F13" s="15"/>
      <c r="G13" s="15"/>
      <c r="H13" s="15"/>
      <c r="I13" s="15"/>
    </row>
    <row r="14" spans="1:9" ht="133.5" customHeight="1" x14ac:dyDescent="0.25">
      <c r="A14" s="18" t="s">
        <v>13</v>
      </c>
      <c r="B14" s="20" t="s">
        <v>14</v>
      </c>
      <c r="C14" s="19">
        <v>8000000</v>
      </c>
      <c r="D14" s="19">
        <v>35953437.770000003</v>
      </c>
      <c r="E14" s="19">
        <f t="shared" si="1"/>
        <v>449.41797212500001</v>
      </c>
      <c r="F14" s="15"/>
      <c r="H14" s="15"/>
    </row>
    <row r="15" spans="1:9" ht="148.5" customHeight="1" x14ac:dyDescent="0.25">
      <c r="A15" s="18" t="s">
        <v>15</v>
      </c>
      <c r="B15" s="20" t="s">
        <v>16</v>
      </c>
      <c r="C15" s="19">
        <v>500000</v>
      </c>
      <c r="D15" s="19">
        <v>1823.17</v>
      </c>
      <c r="E15" s="19">
        <f t="shared" si="1"/>
        <v>0.36463400000000001</v>
      </c>
      <c r="F15" s="15"/>
      <c r="H15" s="15"/>
    </row>
    <row r="16" spans="1:9" ht="224.25" customHeight="1" x14ac:dyDescent="0.25">
      <c r="A16" s="18" t="s">
        <v>17</v>
      </c>
      <c r="B16" s="20" t="s">
        <v>18</v>
      </c>
      <c r="C16" s="19">
        <v>20000000</v>
      </c>
      <c r="D16" s="19">
        <v>40377295.399999999</v>
      </c>
      <c r="E16" s="19">
        <f t="shared" si="1"/>
        <v>201.88647699999999</v>
      </c>
      <c r="F16" s="15"/>
      <c r="H16" s="15"/>
    </row>
    <row r="17" spans="1:8" ht="101.25" customHeight="1" x14ac:dyDescent="0.25">
      <c r="A17" s="18" t="s">
        <v>19</v>
      </c>
      <c r="B17" s="20" t="s">
        <v>20</v>
      </c>
      <c r="C17" s="19">
        <v>15000000</v>
      </c>
      <c r="D17" s="19">
        <v>13318603.76</v>
      </c>
      <c r="E17" s="19">
        <f t="shared" si="1"/>
        <v>88.790691733333333</v>
      </c>
      <c r="F17" s="15"/>
      <c r="H17" s="15"/>
    </row>
    <row r="18" spans="1:8" ht="98.25" customHeight="1" x14ac:dyDescent="0.25">
      <c r="A18" s="18" t="s">
        <v>21</v>
      </c>
      <c r="B18" s="20" t="s">
        <v>22</v>
      </c>
      <c r="C18" s="19">
        <v>55209027.310000002</v>
      </c>
      <c r="D18" s="19">
        <v>110495471.59999999</v>
      </c>
      <c r="E18" s="19">
        <f t="shared" si="1"/>
        <v>200.14022521999038</v>
      </c>
      <c r="F18" s="15"/>
      <c r="H18" s="15"/>
    </row>
    <row r="19" spans="1:8" ht="61.5" customHeight="1" x14ac:dyDescent="0.25">
      <c r="A19" s="21" t="s">
        <v>23</v>
      </c>
      <c r="B19" s="11" t="s">
        <v>24</v>
      </c>
      <c r="C19" s="17">
        <f>C20</f>
        <v>28877400</v>
      </c>
      <c r="D19" s="17">
        <f>D20</f>
        <v>20648715.270000003</v>
      </c>
      <c r="E19" s="19">
        <f t="shared" si="1"/>
        <v>71.504758981071717</v>
      </c>
      <c r="F19" s="15"/>
      <c r="H19" s="15"/>
    </row>
    <row r="20" spans="1:8" ht="46.5" x14ac:dyDescent="0.25">
      <c r="A20" s="18" t="s">
        <v>25</v>
      </c>
      <c r="B20" s="18" t="s">
        <v>26</v>
      </c>
      <c r="C20" s="17">
        <f>C21+C23+C25+C27</f>
        <v>28877400</v>
      </c>
      <c r="D20" s="17">
        <f>D21+D23+D25+D27</f>
        <v>20648715.270000003</v>
      </c>
      <c r="E20" s="19">
        <f t="shared" si="1"/>
        <v>71.504758981071717</v>
      </c>
      <c r="F20" s="15"/>
      <c r="H20" s="15"/>
    </row>
    <row r="21" spans="1:8" ht="101.25" customHeight="1" x14ac:dyDescent="0.25">
      <c r="A21" s="18" t="s">
        <v>27</v>
      </c>
      <c r="B21" s="20" t="s">
        <v>28</v>
      </c>
      <c r="C21" s="19">
        <f>C22</f>
        <v>15060700</v>
      </c>
      <c r="D21" s="19">
        <f>D22</f>
        <v>10714670.92</v>
      </c>
      <c r="E21" s="19">
        <f t="shared" si="1"/>
        <v>71.143246462647809</v>
      </c>
      <c r="F21" s="15"/>
      <c r="H21" s="15"/>
    </row>
    <row r="22" spans="1:8" ht="168.75" customHeight="1" x14ac:dyDescent="0.25">
      <c r="A22" s="18" t="s">
        <v>29</v>
      </c>
      <c r="B22" s="20" t="s">
        <v>30</v>
      </c>
      <c r="C22" s="19">
        <v>15060700</v>
      </c>
      <c r="D22" s="19">
        <v>10714670.92</v>
      </c>
      <c r="E22" s="19">
        <f t="shared" si="1"/>
        <v>71.143246462647809</v>
      </c>
      <c r="F22" s="15"/>
      <c r="H22" s="15"/>
    </row>
    <row r="23" spans="1:8" ht="141.75" customHeight="1" x14ac:dyDescent="0.25">
      <c r="A23" s="18" t="s">
        <v>31</v>
      </c>
      <c r="B23" s="20" t="s">
        <v>32</v>
      </c>
      <c r="C23" s="19">
        <f>C24</f>
        <v>71800</v>
      </c>
      <c r="D23" s="19">
        <f>D24</f>
        <v>61231.14</v>
      </c>
      <c r="E23" s="19">
        <f t="shared" si="1"/>
        <v>85.280139275766018</v>
      </c>
      <c r="F23" s="15"/>
      <c r="H23" s="15"/>
    </row>
    <row r="24" spans="1:8" ht="141.75" customHeight="1" x14ac:dyDescent="0.25">
      <c r="A24" s="18" t="s">
        <v>33</v>
      </c>
      <c r="B24" s="20" t="s">
        <v>34</v>
      </c>
      <c r="C24" s="19">
        <v>71800</v>
      </c>
      <c r="D24" s="19">
        <v>61231.14</v>
      </c>
      <c r="E24" s="19">
        <f t="shared" si="1"/>
        <v>85.280139275766018</v>
      </c>
      <c r="F24" s="15"/>
      <c r="H24" s="15"/>
    </row>
    <row r="25" spans="1:8" ht="119.25" customHeight="1" x14ac:dyDescent="0.25">
      <c r="A25" s="18" t="s">
        <v>35</v>
      </c>
      <c r="B25" s="20" t="s">
        <v>36</v>
      </c>
      <c r="C25" s="19">
        <f>C26</f>
        <v>15616300</v>
      </c>
      <c r="D25" s="19">
        <f>D26</f>
        <v>11255831.960000001</v>
      </c>
      <c r="E25" s="19">
        <f t="shared" si="1"/>
        <v>72.077457272209173</v>
      </c>
      <c r="F25" s="15"/>
      <c r="H25" s="15"/>
    </row>
    <row r="26" spans="1:8" ht="174.75" customHeight="1" x14ac:dyDescent="0.25">
      <c r="A26" s="18" t="s">
        <v>37</v>
      </c>
      <c r="B26" s="20" t="s">
        <v>38</v>
      </c>
      <c r="C26" s="19">
        <v>15616300</v>
      </c>
      <c r="D26" s="19">
        <v>11255831.960000001</v>
      </c>
      <c r="E26" s="19">
        <f t="shared" si="1"/>
        <v>72.077457272209173</v>
      </c>
      <c r="F26" s="15"/>
      <c r="H26" s="15"/>
    </row>
    <row r="27" spans="1:8" ht="99" customHeight="1" x14ac:dyDescent="0.25">
      <c r="A27" s="18" t="s">
        <v>39</v>
      </c>
      <c r="B27" s="20" t="s">
        <v>40</v>
      </c>
      <c r="C27" s="19">
        <f>C28</f>
        <v>-1871400</v>
      </c>
      <c r="D27" s="19">
        <f>D28</f>
        <v>-1383018.75</v>
      </c>
      <c r="E27" s="19">
        <f t="shared" si="1"/>
        <v>73.902893555626804</v>
      </c>
      <c r="F27" s="15"/>
      <c r="H27" s="15"/>
    </row>
    <row r="28" spans="1:8" ht="170.25" customHeight="1" x14ac:dyDescent="0.25">
      <c r="A28" s="18" t="s">
        <v>41</v>
      </c>
      <c r="B28" s="20" t="s">
        <v>42</v>
      </c>
      <c r="C28" s="19">
        <v>-1871400</v>
      </c>
      <c r="D28" s="19">
        <v>-1383018.75</v>
      </c>
      <c r="E28" s="19">
        <f t="shared" si="1"/>
        <v>73.902893555626804</v>
      </c>
      <c r="F28" s="15"/>
      <c r="H28" s="15"/>
    </row>
    <row r="29" spans="1:8" ht="23.25" x14ac:dyDescent="0.25">
      <c r="A29" s="16" t="s">
        <v>43</v>
      </c>
      <c r="B29" s="11" t="s">
        <v>44</v>
      </c>
      <c r="C29" s="17">
        <f>C30+C32+C34</f>
        <v>29326871.600000001</v>
      </c>
      <c r="D29" s="17">
        <f>D30+D32+D34</f>
        <v>29796547.760000002</v>
      </c>
      <c r="E29" s="19">
        <f t="shared" si="1"/>
        <v>101.60152152062479</v>
      </c>
      <c r="F29" s="15"/>
      <c r="H29" s="15"/>
    </row>
    <row r="30" spans="1:8" ht="45" x14ac:dyDescent="0.25">
      <c r="A30" s="16" t="s">
        <v>319</v>
      </c>
      <c r="B30" s="16" t="s">
        <v>321</v>
      </c>
      <c r="C30" s="17">
        <f>C31</f>
        <v>771.6</v>
      </c>
      <c r="D30" s="17">
        <f>D31</f>
        <v>11123.85</v>
      </c>
      <c r="E30" s="19">
        <v>0</v>
      </c>
      <c r="F30" s="15"/>
      <c r="H30" s="15"/>
    </row>
    <row r="31" spans="1:8" ht="46.5" x14ac:dyDescent="0.25">
      <c r="A31" s="16" t="s">
        <v>320</v>
      </c>
      <c r="B31" s="18" t="s">
        <v>321</v>
      </c>
      <c r="C31" s="17">
        <v>771.6</v>
      </c>
      <c r="D31" s="17">
        <v>11123.85</v>
      </c>
      <c r="E31" s="19">
        <v>0</v>
      </c>
      <c r="F31" s="15"/>
      <c r="H31" s="15"/>
    </row>
    <row r="32" spans="1:8" ht="23.25" x14ac:dyDescent="0.25">
      <c r="A32" s="16" t="s">
        <v>45</v>
      </c>
      <c r="B32" s="16" t="s">
        <v>46</v>
      </c>
      <c r="C32" s="17">
        <f>C33</f>
        <v>12048800</v>
      </c>
      <c r="D32" s="17">
        <f>D33</f>
        <v>12899256.310000001</v>
      </c>
      <c r="E32" s="19">
        <f t="shared" si="1"/>
        <v>107.05843162804595</v>
      </c>
      <c r="F32" s="15"/>
      <c r="H32" s="15"/>
    </row>
    <row r="33" spans="1:8" ht="23.25" x14ac:dyDescent="0.25">
      <c r="A33" s="18" t="s">
        <v>47</v>
      </c>
      <c r="B33" s="18" t="s">
        <v>46</v>
      </c>
      <c r="C33" s="19">
        <v>12048800</v>
      </c>
      <c r="D33" s="19">
        <v>12899256.310000001</v>
      </c>
      <c r="E33" s="19">
        <f t="shared" si="1"/>
        <v>107.05843162804595</v>
      </c>
      <c r="F33" s="15"/>
      <c r="H33" s="15"/>
    </row>
    <row r="34" spans="1:8" ht="45" x14ac:dyDescent="0.25">
      <c r="A34" s="16" t="s">
        <v>48</v>
      </c>
      <c r="B34" s="16" t="s">
        <v>49</v>
      </c>
      <c r="C34" s="22">
        <f>C35</f>
        <v>17277300</v>
      </c>
      <c r="D34" s="22">
        <f>D35</f>
        <v>16886167.600000001</v>
      </c>
      <c r="E34" s="19">
        <f t="shared" si="1"/>
        <v>97.736148588031696</v>
      </c>
      <c r="F34" s="15"/>
      <c r="H34" s="15"/>
    </row>
    <row r="35" spans="1:8" ht="72.75" customHeight="1" x14ac:dyDescent="0.25">
      <c r="A35" s="18" t="s">
        <v>50</v>
      </c>
      <c r="B35" s="20" t="s">
        <v>51</v>
      </c>
      <c r="C35" s="23">
        <v>17277300</v>
      </c>
      <c r="D35" s="19">
        <v>16886167.600000001</v>
      </c>
      <c r="E35" s="19">
        <f t="shared" si="1"/>
        <v>97.736148588031696</v>
      </c>
      <c r="F35" s="15"/>
      <c r="H35" s="15"/>
    </row>
    <row r="36" spans="1:8" ht="23.25" x14ac:dyDescent="0.25">
      <c r="A36" s="16" t="s">
        <v>52</v>
      </c>
      <c r="B36" s="11" t="s">
        <v>53</v>
      </c>
      <c r="C36" s="17">
        <f>C37+C39</f>
        <v>3000000</v>
      </c>
      <c r="D36" s="17">
        <f>D37+D39</f>
        <v>4513881.58</v>
      </c>
      <c r="E36" s="19">
        <f t="shared" si="1"/>
        <v>150.46271933333333</v>
      </c>
      <c r="F36" s="15"/>
      <c r="H36" s="15"/>
    </row>
    <row r="37" spans="1:8" ht="46.5" x14ac:dyDescent="0.25">
      <c r="A37" s="18" t="s">
        <v>54</v>
      </c>
      <c r="B37" s="18" t="s">
        <v>55</v>
      </c>
      <c r="C37" s="19">
        <f>C38</f>
        <v>3000000</v>
      </c>
      <c r="D37" s="19">
        <f>D38</f>
        <v>4488881.58</v>
      </c>
      <c r="E37" s="19">
        <f t="shared" si="1"/>
        <v>149.62938600000001</v>
      </c>
      <c r="F37" s="15"/>
      <c r="H37" s="15"/>
    </row>
    <row r="38" spans="1:8" ht="79.5" customHeight="1" x14ac:dyDescent="0.25">
      <c r="A38" s="18" t="s">
        <v>56</v>
      </c>
      <c r="B38" s="20" t="s">
        <v>57</v>
      </c>
      <c r="C38" s="19">
        <v>3000000</v>
      </c>
      <c r="D38" s="19">
        <v>4488881.58</v>
      </c>
      <c r="E38" s="19">
        <f t="shared" si="1"/>
        <v>149.62938600000001</v>
      </c>
      <c r="F38" s="15"/>
      <c r="H38" s="15"/>
    </row>
    <row r="39" spans="1:8" ht="47.25" customHeight="1" x14ac:dyDescent="0.25">
      <c r="A39" s="18" t="s">
        <v>322</v>
      </c>
      <c r="B39" s="20" t="s">
        <v>324</v>
      </c>
      <c r="C39" s="19">
        <f>C40</f>
        <v>0</v>
      </c>
      <c r="D39" s="19">
        <f>D40</f>
        <v>25000</v>
      </c>
      <c r="E39" s="19">
        <v>0</v>
      </c>
      <c r="F39" s="15"/>
      <c r="H39" s="15"/>
    </row>
    <row r="40" spans="1:8" ht="54.75" customHeight="1" x14ac:dyDescent="0.25">
      <c r="A40" s="18" t="s">
        <v>323</v>
      </c>
      <c r="B40" s="20" t="s">
        <v>325</v>
      </c>
      <c r="C40" s="19">
        <v>0</v>
      </c>
      <c r="D40" s="19">
        <v>25000</v>
      </c>
      <c r="E40" s="19">
        <v>0</v>
      </c>
      <c r="F40" s="15"/>
      <c r="H40" s="15"/>
    </row>
    <row r="41" spans="1:8" ht="67.5" x14ac:dyDescent="0.25">
      <c r="A41" s="16" t="s">
        <v>58</v>
      </c>
      <c r="B41" s="11" t="s">
        <v>59</v>
      </c>
      <c r="C41" s="17">
        <f>C42+C54+C57</f>
        <v>34851764</v>
      </c>
      <c r="D41" s="17">
        <f>D42+D54+D57</f>
        <v>30335038.869999997</v>
      </c>
      <c r="E41" s="19">
        <f t="shared" si="1"/>
        <v>87.040182155485724</v>
      </c>
      <c r="F41" s="15"/>
      <c r="H41" s="15"/>
    </row>
    <row r="42" spans="1:8" ht="121.5" customHeight="1" x14ac:dyDescent="0.25">
      <c r="A42" s="18" t="s">
        <v>60</v>
      </c>
      <c r="B42" s="20" t="s">
        <v>61</v>
      </c>
      <c r="C42" s="19">
        <f>C43+C45+C47+C49+C51</f>
        <v>34643600</v>
      </c>
      <c r="D42" s="19">
        <f>D43+D45+D47+D49+D51</f>
        <v>30219574.869999997</v>
      </c>
      <c r="E42" s="19">
        <f t="shared" si="1"/>
        <v>87.229892014686683</v>
      </c>
      <c r="F42" s="15"/>
      <c r="H42" s="15"/>
    </row>
    <row r="43" spans="1:8" ht="96" customHeight="1" x14ac:dyDescent="0.25">
      <c r="A43" s="18" t="s">
        <v>62</v>
      </c>
      <c r="B43" s="20" t="s">
        <v>63</v>
      </c>
      <c r="C43" s="19">
        <f>C44</f>
        <v>30000000</v>
      </c>
      <c r="D43" s="19">
        <f>D44</f>
        <v>21890476.079999998</v>
      </c>
      <c r="E43" s="19">
        <f t="shared" si="1"/>
        <v>72.968253599999997</v>
      </c>
      <c r="F43" s="15"/>
      <c r="H43" s="15"/>
    </row>
    <row r="44" spans="1:8" ht="144.75" customHeight="1" x14ac:dyDescent="0.25">
      <c r="A44" s="18" t="s">
        <v>64</v>
      </c>
      <c r="B44" s="24" t="s">
        <v>65</v>
      </c>
      <c r="C44" s="19">
        <v>30000000</v>
      </c>
      <c r="D44" s="19">
        <v>21890476.079999998</v>
      </c>
      <c r="E44" s="19">
        <f t="shared" si="1"/>
        <v>72.968253599999997</v>
      </c>
      <c r="F44" s="15"/>
      <c r="H44" s="15"/>
    </row>
    <row r="45" spans="1:8" ht="116.25" x14ac:dyDescent="0.25">
      <c r="A45" s="25" t="s">
        <v>66</v>
      </c>
      <c r="B45" s="26" t="s">
        <v>67</v>
      </c>
      <c r="C45" s="19">
        <f>C46</f>
        <v>280000</v>
      </c>
      <c r="D45" s="19">
        <f>D46</f>
        <v>1839578.61</v>
      </c>
      <c r="E45" s="19">
        <f t="shared" si="1"/>
        <v>656.99236071428584</v>
      </c>
      <c r="F45" s="15"/>
      <c r="H45" s="15"/>
    </row>
    <row r="46" spans="1:8" ht="116.25" x14ac:dyDescent="0.25">
      <c r="A46" s="25" t="s">
        <v>68</v>
      </c>
      <c r="B46" s="18" t="s">
        <v>69</v>
      </c>
      <c r="C46" s="19">
        <v>280000</v>
      </c>
      <c r="D46" s="19">
        <v>1839578.61</v>
      </c>
      <c r="E46" s="19">
        <f t="shared" si="1"/>
        <v>656.99236071428584</v>
      </c>
      <c r="F46" s="15"/>
      <c r="H46" s="15"/>
    </row>
    <row r="47" spans="1:8" ht="145.5" customHeight="1" x14ac:dyDescent="0.25">
      <c r="A47" s="18" t="s">
        <v>70</v>
      </c>
      <c r="B47" s="24" t="s">
        <v>71</v>
      </c>
      <c r="C47" s="19">
        <f>C48</f>
        <v>103200</v>
      </c>
      <c r="D47" s="19">
        <f>D48</f>
        <v>232179.22</v>
      </c>
      <c r="E47" s="19">
        <f t="shared" si="1"/>
        <v>224.97986434108529</v>
      </c>
      <c r="F47" s="15"/>
      <c r="H47" s="15"/>
    </row>
    <row r="48" spans="1:8" ht="114.75" customHeight="1" x14ac:dyDescent="0.25">
      <c r="A48" s="18" t="s">
        <v>72</v>
      </c>
      <c r="B48" s="20" t="s">
        <v>73</v>
      </c>
      <c r="C48" s="19">
        <v>103200</v>
      </c>
      <c r="D48" s="19">
        <v>232179.22</v>
      </c>
      <c r="E48" s="19">
        <f t="shared" si="1"/>
        <v>224.97986434108529</v>
      </c>
      <c r="F48" s="15"/>
      <c r="H48" s="15"/>
    </row>
    <row r="49" spans="1:8" ht="75.75" customHeight="1" x14ac:dyDescent="0.25">
      <c r="A49" s="18" t="s">
        <v>74</v>
      </c>
      <c r="B49" s="26" t="s">
        <v>75</v>
      </c>
      <c r="C49" s="19">
        <f>C50</f>
        <v>4255400</v>
      </c>
      <c r="D49" s="19">
        <f>D50</f>
        <v>6257326.6100000003</v>
      </c>
      <c r="E49" s="19">
        <f t="shared" si="1"/>
        <v>147.04438149175166</v>
      </c>
      <c r="F49" s="15"/>
      <c r="H49" s="15"/>
    </row>
    <row r="50" spans="1:8" ht="46.5" x14ac:dyDescent="0.25">
      <c r="A50" s="18" t="s">
        <v>76</v>
      </c>
      <c r="B50" s="18" t="s">
        <v>77</v>
      </c>
      <c r="C50" s="19">
        <v>4255400</v>
      </c>
      <c r="D50" s="19">
        <v>6257326.6100000003</v>
      </c>
      <c r="E50" s="19">
        <f t="shared" si="1"/>
        <v>147.04438149175166</v>
      </c>
      <c r="F50" s="15"/>
      <c r="H50" s="15"/>
    </row>
    <row r="51" spans="1:8" ht="69.75" x14ac:dyDescent="0.25">
      <c r="A51" s="18" t="s">
        <v>78</v>
      </c>
      <c r="B51" s="18" t="s">
        <v>79</v>
      </c>
      <c r="C51" s="19">
        <f>C52</f>
        <v>5000</v>
      </c>
      <c r="D51" s="19">
        <f>D52+D53</f>
        <v>14.35</v>
      </c>
      <c r="E51" s="19">
        <f t="shared" si="1"/>
        <v>0.28699999999999998</v>
      </c>
      <c r="F51" s="15"/>
      <c r="H51" s="15"/>
    </row>
    <row r="52" spans="1:8" ht="209.25" x14ac:dyDescent="0.25">
      <c r="A52" s="18" t="s">
        <v>80</v>
      </c>
      <c r="B52" s="18" t="s">
        <v>81</v>
      </c>
      <c r="C52" s="19">
        <v>5000</v>
      </c>
      <c r="D52" s="19">
        <v>2.58</v>
      </c>
      <c r="E52" s="19">
        <f t="shared" si="1"/>
        <v>5.1599999999999993E-2</v>
      </c>
      <c r="F52" s="15"/>
      <c r="H52" s="15"/>
    </row>
    <row r="53" spans="1:8" ht="151.5" customHeight="1" x14ac:dyDescent="0.25">
      <c r="A53" s="18" t="s">
        <v>340</v>
      </c>
      <c r="B53" s="18" t="s">
        <v>341</v>
      </c>
      <c r="C53" s="19">
        <v>0</v>
      </c>
      <c r="D53" s="19">
        <v>11.77</v>
      </c>
      <c r="E53" s="19" t="e">
        <f t="shared" si="1"/>
        <v>#DIV/0!</v>
      </c>
      <c r="F53" s="15"/>
      <c r="H53" s="15"/>
    </row>
    <row r="54" spans="1:8" ht="52.5" customHeight="1" x14ac:dyDescent="0.25">
      <c r="A54" s="18" t="s">
        <v>82</v>
      </c>
      <c r="B54" s="18" t="s">
        <v>83</v>
      </c>
      <c r="C54" s="19">
        <f>C55</f>
        <v>115464</v>
      </c>
      <c r="D54" s="19">
        <f>D55</f>
        <v>115464</v>
      </c>
      <c r="E54" s="19">
        <f t="shared" si="1"/>
        <v>100</v>
      </c>
      <c r="F54" s="15"/>
      <c r="H54" s="15"/>
    </row>
    <row r="55" spans="1:8" ht="69.75" x14ac:dyDescent="0.25">
      <c r="A55" s="18" t="s">
        <v>84</v>
      </c>
      <c r="B55" s="18" t="s">
        <v>85</v>
      </c>
      <c r="C55" s="19">
        <f>C56</f>
        <v>115464</v>
      </c>
      <c r="D55" s="19">
        <f>D56</f>
        <v>115464</v>
      </c>
      <c r="E55" s="19">
        <f t="shared" si="1"/>
        <v>100</v>
      </c>
      <c r="F55" s="15"/>
      <c r="H55" s="15"/>
    </row>
    <row r="56" spans="1:8" ht="93" x14ac:dyDescent="0.25">
      <c r="A56" s="18" t="s">
        <v>86</v>
      </c>
      <c r="B56" s="18" t="s">
        <v>87</v>
      </c>
      <c r="C56" s="19">
        <v>115464</v>
      </c>
      <c r="D56" s="19">
        <v>115464</v>
      </c>
      <c r="E56" s="19">
        <f t="shared" si="1"/>
        <v>100</v>
      </c>
      <c r="F56" s="15"/>
      <c r="H56" s="15"/>
    </row>
    <row r="57" spans="1:8" ht="162.75" x14ac:dyDescent="0.25">
      <c r="A57" s="18" t="s">
        <v>88</v>
      </c>
      <c r="B57" s="18" t="s">
        <v>89</v>
      </c>
      <c r="C57" s="19">
        <f>C58</f>
        <v>92700</v>
      </c>
      <c r="D57" s="19">
        <f>D58</f>
        <v>0</v>
      </c>
      <c r="E57" s="19">
        <f t="shared" si="1"/>
        <v>0</v>
      </c>
      <c r="F57" s="15"/>
      <c r="H57" s="15"/>
    </row>
    <row r="58" spans="1:8" ht="147" customHeight="1" x14ac:dyDescent="0.25">
      <c r="A58" s="18" t="s">
        <v>90</v>
      </c>
      <c r="B58" s="18" t="s">
        <v>91</v>
      </c>
      <c r="C58" s="19">
        <v>92700</v>
      </c>
      <c r="D58" s="19">
        <v>0</v>
      </c>
      <c r="E58" s="19">
        <f t="shared" si="1"/>
        <v>0</v>
      </c>
      <c r="F58" s="15"/>
      <c r="H58" s="15"/>
    </row>
    <row r="59" spans="1:8" ht="45" x14ac:dyDescent="0.25">
      <c r="A59" s="16" t="s">
        <v>92</v>
      </c>
      <c r="B59" s="11" t="s">
        <v>93</v>
      </c>
      <c r="C59" s="17">
        <f>C60</f>
        <v>609500</v>
      </c>
      <c r="D59" s="17">
        <f>D60</f>
        <v>387056.1</v>
      </c>
      <c r="E59" s="19">
        <f t="shared" si="1"/>
        <v>63.503872026251017</v>
      </c>
      <c r="F59" s="15"/>
      <c r="H59" s="15"/>
    </row>
    <row r="60" spans="1:8" ht="23.25" x14ac:dyDescent="0.25">
      <c r="A60" s="18" t="s">
        <v>94</v>
      </c>
      <c r="B60" s="18" t="s">
        <v>95</v>
      </c>
      <c r="C60" s="19">
        <f>C61+C62+C63+C66</f>
        <v>609500</v>
      </c>
      <c r="D60" s="19">
        <f>D61+D62+D63+D66</f>
        <v>387056.1</v>
      </c>
      <c r="E60" s="19">
        <f t="shared" si="1"/>
        <v>63.503872026251017</v>
      </c>
      <c r="F60" s="15"/>
      <c r="H60" s="15"/>
    </row>
    <row r="61" spans="1:8" ht="46.5" x14ac:dyDescent="0.25">
      <c r="A61" s="18" t="s">
        <v>96</v>
      </c>
      <c r="B61" s="18" t="s">
        <v>97</v>
      </c>
      <c r="C61" s="19">
        <v>285000</v>
      </c>
      <c r="D61" s="19">
        <v>200807.32</v>
      </c>
      <c r="E61" s="19">
        <f t="shared" si="1"/>
        <v>70.458708771929821</v>
      </c>
      <c r="F61" s="15"/>
      <c r="H61" s="15"/>
    </row>
    <row r="62" spans="1:8" ht="23.25" x14ac:dyDescent="0.25">
      <c r="A62" s="18" t="s">
        <v>98</v>
      </c>
      <c r="B62" s="18" t="s">
        <v>99</v>
      </c>
      <c r="C62" s="19">
        <v>193000</v>
      </c>
      <c r="D62" s="19">
        <v>71474.289999999994</v>
      </c>
      <c r="E62" s="19">
        <f t="shared" si="1"/>
        <v>37.033310880829013</v>
      </c>
      <c r="F62" s="15"/>
      <c r="H62" s="15"/>
    </row>
    <row r="63" spans="1:8" ht="23.25" x14ac:dyDescent="0.25">
      <c r="A63" s="18" t="s">
        <v>100</v>
      </c>
      <c r="B63" s="18" t="s">
        <v>101</v>
      </c>
      <c r="C63" s="19">
        <f>C64+C65</f>
        <v>131500</v>
      </c>
      <c r="D63" s="19">
        <f>D64+D65</f>
        <v>114774.49</v>
      </c>
      <c r="E63" s="19">
        <f t="shared" si="1"/>
        <v>87.280980988593157</v>
      </c>
      <c r="F63" s="15"/>
      <c r="H63" s="15"/>
    </row>
    <row r="64" spans="1:8" ht="23.25" x14ac:dyDescent="0.25">
      <c r="A64" s="26" t="s">
        <v>102</v>
      </c>
      <c r="B64" s="26" t="s">
        <v>103</v>
      </c>
      <c r="C64" s="27">
        <v>130000</v>
      </c>
      <c r="D64" s="27">
        <v>114774.49</v>
      </c>
      <c r="E64" s="19">
        <f t="shared" si="1"/>
        <v>88.288069230769239</v>
      </c>
      <c r="F64" s="15"/>
      <c r="H64" s="15"/>
    </row>
    <row r="65" spans="1:8" ht="23.25" x14ac:dyDescent="0.25">
      <c r="A65" s="26" t="s">
        <v>104</v>
      </c>
      <c r="B65" s="26" t="s">
        <v>105</v>
      </c>
      <c r="C65" s="27">
        <v>1500</v>
      </c>
      <c r="D65" s="27">
        <v>0</v>
      </c>
      <c r="E65" s="19">
        <f t="shared" si="1"/>
        <v>0</v>
      </c>
      <c r="F65" s="15"/>
      <c r="H65" s="15"/>
    </row>
    <row r="66" spans="1:8" ht="69.75" x14ac:dyDescent="0.25">
      <c r="A66" s="26" t="s">
        <v>326</v>
      </c>
      <c r="B66" s="26" t="s">
        <v>327</v>
      </c>
      <c r="C66" s="27">
        <v>0</v>
      </c>
      <c r="D66" s="27">
        <v>0</v>
      </c>
      <c r="E66" s="19">
        <v>0</v>
      </c>
      <c r="F66" s="15"/>
      <c r="H66" s="15"/>
    </row>
    <row r="67" spans="1:8" ht="45" x14ac:dyDescent="0.25">
      <c r="A67" s="28" t="s">
        <v>106</v>
      </c>
      <c r="B67" s="16" t="s">
        <v>107</v>
      </c>
      <c r="C67" s="17">
        <f t="shared" ref="C67:D69" si="2">C68</f>
        <v>33000</v>
      </c>
      <c r="D67" s="17">
        <f t="shared" si="2"/>
        <v>41026.239999999998</v>
      </c>
      <c r="E67" s="19">
        <f t="shared" si="1"/>
        <v>124.32193939393939</v>
      </c>
      <c r="F67" s="15"/>
      <c r="H67" s="15"/>
    </row>
    <row r="68" spans="1:8" ht="33" customHeight="1" x14ac:dyDescent="0.25">
      <c r="A68" s="29" t="s">
        <v>108</v>
      </c>
      <c r="B68" s="18" t="s">
        <v>109</v>
      </c>
      <c r="C68" s="19">
        <f t="shared" si="2"/>
        <v>33000</v>
      </c>
      <c r="D68" s="19">
        <f>D69+D71</f>
        <v>41026.239999999998</v>
      </c>
      <c r="E68" s="19">
        <f t="shared" si="1"/>
        <v>124.32193939393939</v>
      </c>
      <c r="F68" s="15"/>
      <c r="H68" s="15"/>
    </row>
    <row r="69" spans="1:8" ht="54" customHeight="1" x14ac:dyDescent="0.25">
      <c r="A69" s="29" t="s">
        <v>110</v>
      </c>
      <c r="B69" s="20" t="s">
        <v>111</v>
      </c>
      <c r="C69" s="19">
        <f t="shared" si="2"/>
        <v>33000</v>
      </c>
      <c r="D69" s="19">
        <f t="shared" si="2"/>
        <v>2693.6</v>
      </c>
      <c r="E69" s="19">
        <f t="shared" si="1"/>
        <v>8.1624242424242421</v>
      </c>
      <c r="F69" s="15"/>
      <c r="H69" s="15"/>
    </row>
    <row r="70" spans="1:8" ht="66.75" customHeight="1" x14ac:dyDescent="0.25">
      <c r="A70" s="29" t="s">
        <v>112</v>
      </c>
      <c r="B70" s="20" t="s">
        <v>113</v>
      </c>
      <c r="C70" s="19">
        <v>33000</v>
      </c>
      <c r="D70" s="19">
        <v>2693.6</v>
      </c>
      <c r="E70" s="19">
        <f t="shared" si="1"/>
        <v>8.1624242424242421</v>
      </c>
      <c r="F70" s="15"/>
      <c r="H70" s="15"/>
    </row>
    <row r="71" spans="1:8" ht="66.75" customHeight="1" x14ac:dyDescent="0.25">
      <c r="A71" s="91" t="s">
        <v>343</v>
      </c>
      <c r="B71" s="20" t="s">
        <v>342</v>
      </c>
      <c r="C71" s="19">
        <v>0</v>
      </c>
      <c r="D71" s="19">
        <v>38332.639999999999</v>
      </c>
      <c r="E71" s="19"/>
      <c r="F71" s="15"/>
      <c r="H71" s="15"/>
    </row>
    <row r="72" spans="1:8" ht="45" x14ac:dyDescent="0.25">
      <c r="A72" s="30" t="s">
        <v>114</v>
      </c>
      <c r="B72" s="31" t="s">
        <v>115</v>
      </c>
      <c r="C72" s="17">
        <f>C73</f>
        <v>11050000</v>
      </c>
      <c r="D72" s="17">
        <f>D73</f>
        <v>11333463.32</v>
      </c>
      <c r="E72" s="19">
        <f t="shared" si="1"/>
        <v>102.56527891402716</v>
      </c>
      <c r="F72" s="15"/>
      <c r="H72" s="15"/>
    </row>
    <row r="73" spans="1:8" ht="60" customHeight="1" x14ac:dyDescent="0.25">
      <c r="A73" s="32" t="s">
        <v>116</v>
      </c>
      <c r="B73" s="33" t="s">
        <v>117</v>
      </c>
      <c r="C73" s="19">
        <f>C74+C76+C78</f>
        <v>11050000</v>
      </c>
      <c r="D73" s="19">
        <f>D74+D76+D78</f>
        <v>11333463.32</v>
      </c>
      <c r="E73" s="19">
        <f t="shared" si="1"/>
        <v>102.56527891402716</v>
      </c>
      <c r="F73" s="15"/>
      <c r="H73" s="15"/>
    </row>
    <row r="74" spans="1:8" ht="57" customHeight="1" x14ac:dyDescent="0.25">
      <c r="A74" s="32" t="s">
        <v>118</v>
      </c>
      <c r="B74" s="33" t="s">
        <v>119</v>
      </c>
      <c r="C74" s="19">
        <f>C75</f>
        <v>10000000</v>
      </c>
      <c r="D74" s="19">
        <f>D75</f>
        <v>10000869.83</v>
      </c>
      <c r="E74" s="19">
        <f t="shared" si="1"/>
        <v>100.00869830000001</v>
      </c>
      <c r="F74" s="15"/>
      <c r="H74" s="15"/>
    </row>
    <row r="75" spans="1:8" ht="97.5" customHeight="1" x14ac:dyDescent="0.25">
      <c r="A75" s="32" t="s">
        <v>120</v>
      </c>
      <c r="B75" s="33" t="s">
        <v>121</v>
      </c>
      <c r="C75" s="19">
        <v>10000000</v>
      </c>
      <c r="D75" s="19">
        <v>10000869.83</v>
      </c>
      <c r="E75" s="19">
        <f t="shared" si="1"/>
        <v>100.00869830000001</v>
      </c>
      <c r="F75" s="15"/>
      <c r="H75" s="15"/>
    </row>
    <row r="76" spans="1:8" ht="97.5" customHeight="1" x14ac:dyDescent="0.25">
      <c r="A76" s="32" t="s">
        <v>122</v>
      </c>
      <c r="B76" s="33" t="s">
        <v>123</v>
      </c>
      <c r="C76" s="19">
        <f>C77</f>
        <v>50000</v>
      </c>
      <c r="D76" s="19">
        <f>D77</f>
        <v>0</v>
      </c>
      <c r="E76" s="19">
        <f t="shared" si="1"/>
        <v>0</v>
      </c>
      <c r="F76" s="15"/>
      <c r="H76" s="15"/>
    </row>
    <row r="77" spans="1:8" ht="97.5" customHeight="1" x14ac:dyDescent="0.25">
      <c r="A77" s="32" t="s">
        <v>124</v>
      </c>
      <c r="B77" s="33" t="s">
        <v>125</v>
      </c>
      <c r="C77" s="19">
        <v>50000</v>
      </c>
      <c r="D77" s="19">
        <v>0</v>
      </c>
      <c r="E77" s="19">
        <f t="shared" si="1"/>
        <v>0</v>
      </c>
      <c r="F77" s="15"/>
      <c r="H77" s="15"/>
    </row>
    <row r="78" spans="1:8" ht="97.5" customHeight="1" x14ac:dyDescent="0.25">
      <c r="A78" s="32" t="s">
        <v>126</v>
      </c>
      <c r="B78" s="33" t="s">
        <v>127</v>
      </c>
      <c r="C78" s="19">
        <f>C79</f>
        <v>1000000</v>
      </c>
      <c r="D78" s="19">
        <f>D79</f>
        <v>1332593.49</v>
      </c>
      <c r="E78" s="19">
        <f t="shared" si="1"/>
        <v>133.25934900000001</v>
      </c>
      <c r="F78" s="15"/>
      <c r="H78" s="15"/>
    </row>
    <row r="79" spans="1:8" ht="149.25" customHeight="1" x14ac:dyDescent="0.25">
      <c r="A79" s="32" t="s">
        <v>128</v>
      </c>
      <c r="B79" s="33" t="s">
        <v>129</v>
      </c>
      <c r="C79" s="19">
        <v>1000000</v>
      </c>
      <c r="D79" s="19">
        <v>1332593.49</v>
      </c>
      <c r="E79" s="19">
        <f t="shared" si="1"/>
        <v>133.25934900000001</v>
      </c>
      <c r="F79" s="15"/>
      <c r="H79" s="15"/>
    </row>
    <row r="80" spans="1:8" ht="22.5" x14ac:dyDescent="0.25">
      <c r="A80" s="16" t="s">
        <v>130</v>
      </c>
      <c r="B80" s="16" t="s">
        <v>131</v>
      </c>
      <c r="C80" s="17">
        <f>C81+C106+C108+C110+C113+C118</f>
        <v>2000000</v>
      </c>
      <c r="D80" s="17">
        <f>D81+D106+D108+D110+D113+D118</f>
        <v>4026516.3200000003</v>
      </c>
      <c r="E80" s="17">
        <f>E81+E106+E108+E110+E113+E118</f>
        <v>5924.0862795670992</v>
      </c>
      <c r="F80" s="15"/>
      <c r="H80" s="15"/>
    </row>
    <row r="81" spans="1:8" ht="60" customHeight="1" x14ac:dyDescent="0.25">
      <c r="A81" s="16" t="s">
        <v>132</v>
      </c>
      <c r="B81" s="16" t="s">
        <v>133</v>
      </c>
      <c r="C81" s="17">
        <f>C82+C84+C86+C88+C90+C92+C94+C96+C98+C102+C104+C100</f>
        <v>1710000</v>
      </c>
      <c r="D81" s="17">
        <f t="shared" ref="D81:E81" si="3">D82+D84+D86+D88+D90+D92+D94+D96+D98+D102+D104+D100</f>
        <v>2559772.46</v>
      </c>
      <c r="E81" s="17">
        <f t="shared" si="3"/>
        <v>2536.5018890909091</v>
      </c>
      <c r="F81" s="15"/>
      <c r="H81" s="15"/>
    </row>
    <row r="82" spans="1:8" ht="97.5" customHeight="1" x14ac:dyDescent="0.25">
      <c r="A82" s="18" t="s">
        <v>134</v>
      </c>
      <c r="B82" s="20" t="s">
        <v>135</v>
      </c>
      <c r="C82" s="19">
        <f>C83</f>
        <v>15000</v>
      </c>
      <c r="D82" s="92">
        <f>D83</f>
        <v>29800.53</v>
      </c>
      <c r="E82" s="19">
        <f t="shared" si="1"/>
        <v>198.67019999999999</v>
      </c>
      <c r="F82" s="15"/>
      <c r="H82" s="15"/>
    </row>
    <row r="83" spans="1:8" ht="131.25" customHeight="1" x14ac:dyDescent="0.25">
      <c r="A83" s="18" t="s">
        <v>136</v>
      </c>
      <c r="B83" s="20" t="s">
        <v>137</v>
      </c>
      <c r="C83" s="34">
        <v>15000</v>
      </c>
      <c r="D83" s="93">
        <v>29800.53</v>
      </c>
      <c r="E83" s="19">
        <f t="shared" si="1"/>
        <v>198.67019999999999</v>
      </c>
      <c r="F83" s="15"/>
      <c r="H83" s="15"/>
    </row>
    <row r="84" spans="1:8" ht="116.25" x14ac:dyDescent="0.25">
      <c r="A84" s="18" t="s">
        <v>138</v>
      </c>
      <c r="B84" s="18" t="s">
        <v>139</v>
      </c>
      <c r="C84" s="34">
        <f>C85</f>
        <v>60000</v>
      </c>
      <c r="D84" s="93">
        <f>D85</f>
        <v>62772.98</v>
      </c>
      <c r="E84" s="19">
        <f t="shared" ref="E84:E153" si="4">D84/C84*100</f>
        <v>104.62163333333334</v>
      </c>
      <c r="F84" s="15"/>
      <c r="H84" s="15"/>
    </row>
    <row r="85" spans="1:8" ht="160.5" customHeight="1" x14ac:dyDescent="0.25">
      <c r="A85" s="29" t="s">
        <v>140</v>
      </c>
      <c r="B85" s="35" t="s">
        <v>141</v>
      </c>
      <c r="C85" s="34">
        <v>60000</v>
      </c>
      <c r="D85" s="93">
        <v>62772.98</v>
      </c>
      <c r="E85" s="19">
        <f t="shared" si="4"/>
        <v>104.62163333333334</v>
      </c>
      <c r="F85" s="15"/>
      <c r="H85" s="15"/>
    </row>
    <row r="86" spans="1:8" ht="80.25" customHeight="1" x14ac:dyDescent="0.25">
      <c r="A86" s="29" t="s">
        <v>142</v>
      </c>
      <c r="B86" s="35" t="s">
        <v>143</v>
      </c>
      <c r="C86" s="34">
        <f>C87</f>
        <v>110000</v>
      </c>
      <c r="D86" s="93">
        <f>D87</f>
        <v>297010.15999999997</v>
      </c>
      <c r="E86" s="19">
        <f t="shared" si="4"/>
        <v>270.00923636363632</v>
      </c>
      <c r="F86" s="15"/>
      <c r="H86" s="15"/>
    </row>
    <row r="87" spans="1:8" ht="148.5" customHeight="1" x14ac:dyDescent="0.25">
      <c r="A87" s="29" t="s">
        <v>144</v>
      </c>
      <c r="B87" s="35" t="s">
        <v>141</v>
      </c>
      <c r="C87" s="34">
        <v>110000</v>
      </c>
      <c r="D87" s="93">
        <v>297010.15999999997</v>
      </c>
      <c r="E87" s="19">
        <f t="shared" si="4"/>
        <v>270.00923636363632</v>
      </c>
      <c r="F87" s="15"/>
      <c r="H87" s="15"/>
    </row>
    <row r="88" spans="1:8" ht="117" customHeight="1" x14ac:dyDescent="0.25">
      <c r="A88" s="29" t="s">
        <v>145</v>
      </c>
      <c r="B88" s="35" t="s">
        <v>146</v>
      </c>
      <c r="C88" s="34">
        <f>C89</f>
        <v>750000</v>
      </c>
      <c r="D88" s="93">
        <f>D89</f>
        <v>189000</v>
      </c>
      <c r="E88" s="19">
        <f t="shared" si="4"/>
        <v>25.2</v>
      </c>
      <c r="F88" s="15"/>
      <c r="H88" s="15"/>
    </row>
    <row r="89" spans="1:8" ht="144" customHeight="1" x14ac:dyDescent="0.35">
      <c r="A89" s="29" t="s">
        <v>147</v>
      </c>
      <c r="B89" s="36" t="s">
        <v>148</v>
      </c>
      <c r="C89" s="34">
        <v>750000</v>
      </c>
      <c r="D89" s="93">
        <v>189000</v>
      </c>
      <c r="E89" s="19">
        <f t="shared" si="4"/>
        <v>25.2</v>
      </c>
      <c r="F89" s="15"/>
      <c r="H89" s="15"/>
    </row>
    <row r="90" spans="1:8" ht="75.75" customHeight="1" x14ac:dyDescent="0.35">
      <c r="A90" s="29" t="s">
        <v>149</v>
      </c>
      <c r="B90" s="36" t="s">
        <v>150</v>
      </c>
      <c r="C90" s="34">
        <f>C91</f>
        <v>3000</v>
      </c>
      <c r="D90" s="93">
        <f>D91</f>
        <v>0</v>
      </c>
      <c r="E90" s="19">
        <f t="shared" si="4"/>
        <v>0</v>
      </c>
      <c r="F90" s="15"/>
      <c r="H90" s="15"/>
    </row>
    <row r="91" spans="1:8" ht="116.25" x14ac:dyDescent="0.35">
      <c r="A91" s="29" t="s">
        <v>151</v>
      </c>
      <c r="B91" s="36" t="s">
        <v>152</v>
      </c>
      <c r="C91" s="34">
        <v>3000</v>
      </c>
      <c r="D91" s="93">
        <v>0</v>
      </c>
      <c r="E91" s="19">
        <f t="shared" si="4"/>
        <v>0</v>
      </c>
      <c r="F91" s="15"/>
      <c r="H91" s="15"/>
    </row>
    <row r="92" spans="1:8" ht="81.75" customHeight="1" x14ac:dyDescent="0.25">
      <c r="A92" s="29" t="s">
        <v>153</v>
      </c>
      <c r="B92" s="35" t="s">
        <v>154</v>
      </c>
      <c r="C92" s="34">
        <f>C93</f>
        <v>1000</v>
      </c>
      <c r="D92" s="93">
        <f>D93</f>
        <v>9000</v>
      </c>
      <c r="E92" s="19">
        <f t="shared" si="4"/>
        <v>900</v>
      </c>
      <c r="F92" s="15"/>
      <c r="H92" s="15"/>
    </row>
    <row r="93" spans="1:8" ht="116.25" x14ac:dyDescent="0.35">
      <c r="A93" s="29" t="s">
        <v>155</v>
      </c>
      <c r="B93" s="36" t="s">
        <v>156</v>
      </c>
      <c r="C93" s="34">
        <v>1000</v>
      </c>
      <c r="D93" s="93">
        <v>9000</v>
      </c>
      <c r="E93" s="19">
        <f t="shared" si="4"/>
        <v>900</v>
      </c>
      <c r="F93" s="15"/>
      <c r="H93" s="15"/>
    </row>
    <row r="94" spans="1:8" ht="116.25" customHeight="1" x14ac:dyDescent="0.25">
      <c r="A94" s="29" t="s">
        <v>157</v>
      </c>
      <c r="B94" s="35" t="s">
        <v>158</v>
      </c>
      <c r="C94" s="34">
        <f>C95</f>
        <v>25000</v>
      </c>
      <c r="D94" s="93">
        <f>D95</f>
        <v>34846.449999999997</v>
      </c>
      <c r="E94" s="19">
        <f t="shared" si="4"/>
        <v>139.38579999999999</v>
      </c>
      <c r="F94" s="15"/>
      <c r="H94" s="15"/>
    </row>
    <row r="95" spans="1:8" ht="145.5" customHeight="1" x14ac:dyDescent="0.25">
      <c r="A95" s="29" t="s">
        <v>159</v>
      </c>
      <c r="B95" s="35" t="s">
        <v>160</v>
      </c>
      <c r="C95" s="34">
        <v>25000</v>
      </c>
      <c r="D95" s="93">
        <v>34846.449999999997</v>
      </c>
      <c r="E95" s="19">
        <f t="shared" si="4"/>
        <v>139.38579999999999</v>
      </c>
      <c r="F95" s="15"/>
      <c r="H95" s="15"/>
    </row>
    <row r="96" spans="1:8" ht="145.5" customHeight="1" x14ac:dyDescent="0.25">
      <c r="A96" s="29" t="s">
        <v>161</v>
      </c>
      <c r="B96" s="35" t="s">
        <v>162</v>
      </c>
      <c r="C96" s="34">
        <f>C97</f>
        <v>10000</v>
      </c>
      <c r="D96" s="93">
        <f>D97</f>
        <v>30900</v>
      </c>
      <c r="E96" s="19">
        <f t="shared" si="4"/>
        <v>309</v>
      </c>
      <c r="F96" s="15"/>
      <c r="H96" s="15"/>
    </row>
    <row r="97" spans="1:8" ht="221.25" customHeight="1" x14ac:dyDescent="0.35">
      <c r="A97" s="29" t="s">
        <v>163</v>
      </c>
      <c r="B97" s="36" t="s">
        <v>164</v>
      </c>
      <c r="C97" s="34">
        <v>10000</v>
      </c>
      <c r="D97" s="93">
        <v>30900</v>
      </c>
      <c r="E97" s="19">
        <f t="shared" si="4"/>
        <v>309</v>
      </c>
      <c r="F97" s="15"/>
      <c r="H97" s="15"/>
    </row>
    <row r="98" spans="1:8" ht="100.5" customHeight="1" x14ac:dyDescent="0.25">
      <c r="A98" s="29" t="s">
        <v>165</v>
      </c>
      <c r="B98" s="35" t="s">
        <v>166</v>
      </c>
      <c r="C98" s="34">
        <f>C99</f>
        <v>6000</v>
      </c>
      <c r="D98" s="93">
        <f>D99</f>
        <v>6877.65</v>
      </c>
      <c r="E98" s="19">
        <f t="shared" si="4"/>
        <v>114.6275</v>
      </c>
      <c r="F98" s="15"/>
      <c r="H98" s="15"/>
    </row>
    <row r="99" spans="1:8" ht="119.25" customHeight="1" x14ac:dyDescent="0.35">
      <c r="A99" s="29" t="s">
        <v>167</v>
      </c>
      <c r="B99" s="36" t="s">
        <v>168</v>
      </c>
      <c r="C99" s="34">
        <v>6000</v>
      </c>
      <c r="D99" s="93">
        <v>6877.65</v>
      </c>
      <c r="E99" s="19">
        <f t="shared" si="4"/>
        <v>114.6275</v>
      </c>
      <c r="F99" s="15"/>
      <c r="H99" s="15"/>
    </row>
    <row r="100" spans="1:8" ht="156" customHeight="1" x14ac:dyDescent="0.25">
      <c r="A100" s="29" t="s">
        <v>169</v>
      </c>
      <c r="B100" s="35" t="s">
        <v>170</v>
      </c>
      <c r="C100" s="34">
        <f>C101</f>
        <v>0</v>
      </c>
      <c r="D100" s="93">
        <f>D101</f>
        <v>37000</v>
      </c>
      <c r="E100" s="19">
        <v>0</v>
      </c>
      <c r="F100" s="15"/>
      <c r="H100" s="15"/>
    </row>
    <row r="101" spans="1:8" ht="187.5" customHeight="1" x14ac:dyDescent="0.35">
      <c r="A101" s="29" t="s">
        <v>171</v>
      </c>
      <c r="B101" s="36" t="s">
        <v>172</v>
      </c>
      <c r="C101" s="34">
        <v>0</v>
      </c>
      <c r="D101" s="93">
        <v>37000</v>
      </c>
      <c r="E101" s="19">
        <v>0</v>
      </c>
      <c r="F101" s="15"/>
      <c r="H101" s="15"/>
    </row>
    <row r="102" spans="1:8" ht="98.25" customHeight="1" x14ac:dyDescent="0.35">
      <c r="A102" s="29" t="s">
        <v>173</v>
      </c>
      <c r="B102" s="36" t="s">
        <v>174</v>
      </c>
      <c r="C102" s="34">
        <f>C103</f>
        <v>180000</v>
      </c>
      <c r="D102" s="93">
        <f>D103</f>
        <v>364800</v>
      </c>
      <c r="E102" s="19">
        <f t="shared" si="4"/>
        <v>202.66666666666669</v>
      </c>
      <c r="F102" s="15"/>
      <c r="H102" s="15"/>
    </row>
    <row r="103" spans="1:8" ht="119.25" customHeight="1" x14ac:dyDescent="0.35">
      <c r="A103" s="29" t="s">
        <v>175</v>
      </c>
      <c r="B103" s="36" t="s">
        <v>176</v>
      </c>
      <c r="C103" s="34">
        <v>180000</v>
      </c>
      <c r="D103" s="93">
        <v>364800</v>
      </c>
      <c r="E103" s="19">
        <f t="shared" si="4"/>
        <v>202.66666666666669</v>
      </c>
      <c r="F103" s="15"/>
      <c r="H103" s="15"/>
    </row>
    <row r="104" spans="1:8" ht="97.5" customHeight="1" x14ac:dyDescent="0.35">
      <c r="A104" s="29" t="s">
        <v>177</v>
      </c>
      <c r="B104" s="36" t="s">
        <v>178</v>
      </c>
      <c r="C104" s="34">
        <f>C105</f>
        <v>550000</v>
      </c>
      <c r="D104" s="93">
        <f>D105</f>
        <v>1497764.69</v>
      </c>
      <c r="E104" s="19">
        <f t="shared" si="4"/>
        <v>272.32085272727272</v>
      </c>
      <c r="F104" s="15"/>
      <c r="H104" s="15"/>
    </row>
    <row r="105" spans="1:8" ht="139.5" x14ac:dyDescent="0.35">
      <c r="A105" s="29" t="s">
        <v>179</v>
      </c>
      <c r="B105" s="36" t="s">
        <v>180</v>
      </c>
      <c r="C105" s="34">
        <v>550000</v>
      </c>
      <c r="D105" s="93">
        <v>1497764.69</v>
      </c>
      <c r="E105" s="19">
        <f t="shared" si="4"/>
        <v>272.32085272727272</v>
      </c>
      <c r="F105" s="15"/>
      <c r="H105" s="15"/>
    </row>
    <row r="106" spans="1:8" ht="182.25" customHeight="1" x14ac:dyDescent="0.3">
      <c r="A106" s="28" t="s">
        <v>181</v>
      </c>
      <c r="B106" s="37" t="s">
        <v>182</v>
      </c>
      <c r="C106" s="38">
        <f>C107</f>
        <v>105000</v>
      </c>
      <c r="D106" s="94">
        <f>D107</f>
        <v>27372.02</v>
      </c>
      <c r="E106" s="19">
        <f t="shared" si="4"/>
        <v>26.068590476190479</v>
      </c>
      <c r="F106" s="15"/>
      <c r="H106" s="15"/>
    </row>
    <row r="107" spans="1:8" ht="216" customHeight="1" x14ac:dyDescent="0.35">
      <c r="A107" s="29" t="s">
        <v>183</v>
      </c>
      <c r="B107" s="36" t="s">
        <v>184</v>
      </c>
      <c r="C107" s="34">
        <v>105000</v>
      </c>
      <c r="D107" s="93">
        <v>27372.02</v>
      </c>
      <c r="E107" s="19">
        <f t="shared" si="4"/>
        <v>26.068590476190479</v>
      </c>
      <c r="F107" s="15"/>
      <c r="H107" s="15"/>
    </row>
    <row r="108" spans="1:8" ht="67.5" x14ac:dyDescent="0.3">
      <c r="A108" s="28" t="s">
        <v>185</v>
      </c>
      <c r="B108" s="37" t="s">
        <v>186</v>
      </c>
      <c r="C108" s="38">
        <f>C109</f>
        <v>10000</v>
      </c>
      <c r="D108" s="94">
        <f>D109</f>
        <v>5000</v>
      </c>
      <c r="E108" s="19">
        <f t="shared" si="4"/>
        <v>50</v>
      </c>
      <c r="F108" s="15"/>
      <c r="H108" s="15"/>
    </row>
    <row r="109" spans="1:8" ht="97.5" customHeight="1" x14ac:dyDescent="0.35">
      <c r="A109" s="29" t="s">
        <v>187</v>
      </c>
      <c r="B109" s="36" t="s">
        <v>188</v>
      </c>
      <c r="C109" s="34">
        <v>10000</v>
      </c>
      <c r="D109" s="93">
        <v>5000</v>
      </c>
      <c r="E109" s="19">
        <f t="shared" si="4"/>
        <v>50</v>
      </c>
      <c r="F109" s="15"/>
      <c r="H109" s="15"/>
    </row>
    <row r="110" spans="1:8" ht="185.25" customHeight="1" x14ac:dyDescent="0.3">
      <c r="A110" s="28" t="s">
        <v>189</v>
      </c>
      <c r="B110" s="37" t="s">
        <v>190</v>
      </c>
      <c r="C110" s="38">
        <f>C111</f>
        <v>15000</v>
      </c>
      <c r="D110" s="94">
        <f>D111</f>
        <v>544.16</v>
      </c>
      <c r="E110" s="19">
        <f t="shared" si="4"/>
        <v>3.6277333333333326</v>
      </c>
      <c r="F110" s="15"/>
      <c r="H110" s="15"/>
    </row>
    <row r="111" spans="1:8" ht="129" customHeight="1" x14ac:dyDescent="0.35">
      <c r="A111" s="29" t="s">
        <v>191</v>
      </c>
      <c r="B111" s="36" t="s">
        <v>192</v>
      </c>
      <c r="C111" s="34">
        <f>C112</f>
        <v>15000</v>
      </c>
      <c r="D111" s="93">
        <f>D112</f>
        <v>544.16</v>
      </c>
      <c r="E111" s="19">
        <f t="shared" si="4"/>
        <v>3.6277333333333326</v>
      </c>
      <c r="F111" s="15"/>
      <c r="H111" s="15"/>
    </row>
    <row r="112" spans="1:8" ht="118.5" customHeight="1" x14ac:dyDescent="0.35">
      <c r="A112" s="29" t="s">
        <v>193</v>
      </c>
      <c r="B112" s="36" t="s">
        <v>194</v>
      </c>
      <c r="C112" s="34">
        <v>15000</v>
      </c>
      <c r="D112" s="93">
        <v>544.16</v>
      </c>
      <c r="E112" s="19">
        <f t="shared" si="4"/>
        <v>3.6277333333333326</v>
      </c>
      <c r="F112" s="15"/>
      <c r="H112" s="15"/>
    </row>
    <row r="113" spans="1:8" ht="45" x14ac:dyDescent="0.25">
      <c r="A113" s="28" t="s">
        <v>195</v>
      </c>
      <c r="B113" s="39" t="s">
        <v>196</v>
      </c>
      <c r="C113" s="38">
        <f>C116+C117+C114</f>
        <v>120000</v>
      </c>
      <c r="D113" s="38">
        <f>D116+D117+D114</f>
        <v>166008.68</v>
      </c>
      <c r="E113" s="17">
        <f t="shared" si="4"/>
        <v>138.34056666666666</v>
      </c>
      <c r="F113" s="15"/>
      <c r="H113" s="15"/>
    </row>
    <row r="114" spans="1:8" ht="139.5" x14ac:dyDescent="0.25">
      <c r="A114" s="95" t="s">
        <v>356</v>
      </c>
      <c r="B114" s="35" t="s">
        <v>355</v>
      </c>
      <c r="C114" s="34">
        <v>0</v>
      </c>
      <c r="D114" s="93">
        <f>D115</f>
        <v>72.34</v>
      </c>
      <c r="E114" s="19"/>
      <c r="F114" s="15"/>
      <c r="H114" s="15"/>
    </row>
    <row r="115" spans="1:8" ht="117" customHeight="1" x14ac:dyDescent="0.25">
      <c r="A115" s="95" t="s">
        <v>353</v>
      </c>
      <c r="B115" s="35" t="s">
        <v>354</v>
      </c>
      <c r="C115" s="34">
        <v>0</v>
      </c>
      <c r="D115" s="93">
        <v>72.34</v>
      </c>
      <c r="E115" s="19"/>
      <c r="F115" s="15"/>
      <c r="H115" s="15"/>
    </row>
    <row r="116" spans="1:8" ht="97.5" customHeight="1" x14ac:dyDescent="0.25">
      <c r="A116" s="29" t="s">
        <v>197</v>
      </c>
      <c r="B116" s="35" t="s">
        <v>198</v>
      </c>
      <c r="C116" s="34">
        <v>120000</v>
      </c>
      <c r="D116" s="93">
        <v>165711.34</v>
      </c>
      <c r="E116" s="19">
        <f t="shared" si="4"/>
        <v>138.09278333333333</v>
      </c>
      <c r="F116" s="15"/>
      <c r="H116" s="15"/>
    </row>
    <row r="117" spans="1:8" ht="131.25" customHeight="1" x14ac:dyDescent="0.25">
      <c r="A117" s="29" t="s">
        <v>344</v>
      </c>
      <c r="B117" s="35" t="s">
        <v>345</v>
      </c>
      <c r="C117" s="34">
        <v>0</v>
      </c>
      <c r="D117" s="93">
        <v>225</v>
      </c>
      <c r="E117" s="19"/>
      <c r="F117" s="15"/>
      <c r="H117" s="15"/>
    </row>
    <row r="118" spans="1:8" ht="33" customHeight="1" x14ac:dyDescent="0.25">
      <c r="A118" s="28" t="s">
        <v>199</v>
      </c>
      <c r="B118" s="39" t="s">
        <v>200</v>
      </c>
      <c r="C118" s="38">
        <f>C119</f>
        <v>40000</v>
      </c>
      <c r="D118" s="94">
        <f>D119</f>
        <v>1267819</v>
      </c>
      <c r="E118" s="17">
        <f t="shared" si="4"/>
        <v>3169.5474999999997</v>
      </c>
      <c r="F118" s="15"/>
      <c r="H118" s="15"/>
    </row>
    <row r="119" spans="1:8" ht="238.5" customHeight="1" x14ac:dyDescent="0.25">
      <c r="A119" s="29" t="s">
        <v>201</v>
      </c>
      <c r="B119" s="40" t="s">
        <v>202</v>
      </c>
      <c r="C119" s="34">
        <v>40000</v>
      </c>
      <c r="D119" s="93">
        <v>1267819</v>
      </c>
      <c r="E119" s="19">
        <f t="shared" si="4"/>
        <v>3169.5474999999997</v>
      </c>
      <c r="F119" s="15"/>
      <c r="H119" s="15"/>
    </row>
    <row r="120" spans="1:8" ht="53.25" customHeight="1" x14ac:dyDescent="0.25">
      <c r="A120" s="28" t="s">
        <v>328</v>
      </c>
      <c r="B120" s="65" t="s">
        <v>331</v>
      </c>
      <c r="C120" s="38">
        <f>C121</f>
        <v>0</v>
      </c>
      <c r="D120" s="38">
        <f>D121</f>
        <v>2588.35</v>
      </c>
      <c r="E120" s="19">
        <v>0</v>
      </c>
      <c r="F120" s="15"/>
      <c r="H120" s="15"/>
    </row>
    <row r="121" spans="1:8" ht="40.5" customHeight="1" x14ac:dyDescent="0.25">
      <c r="A121" s="28" t="s">
        <v>329</v>
      </c>
      <c r="B121" s="65" t="s">
        <v>333</v>
      </c>
      <c r="C121" s="38">
        <f>C122</f>
        <v>0</v>
      </c>
      <c r="D121" s="38">
        <f>D122</f>
        <v>2588.35</v>
      </c>
      <c r="E121" s="19">
        <v>0</v>
      </c>
      <c r="F121" s="15"/>
      <c r="H121" s="15"/>
    </row>
    <row r="122" spans="1:8" ht="60.75" customHeight="1" x14ac:dyDescent="0.25">
      <c r="A122" s="29" t="s">
        <v>330</v>
      </c>
      <c r="B122" s="40" t="s">
        <v>332</v>
      </c>
      <c r="C122" s="34">
        <v>0</v>
      </c>
      <c r="D122" s="34">
        <v>2588.35</v>
      </c>
      <c r="E122" s="19">
        <v>0</v>
      </c>
      <c r="F122" s="15"/>
      <c r="H122" s="15"/>
    </row>
    <row r="123" spans="1:8" ht="35.25" customHeight="1" x14ac:dyDescent="0.25">
      <c r="A123" s="41" t="s">
        <v>203</v>
      </c>
      <c r="B123" s="42" t="s">
        <v>204</v>
      </c>
      <c r="C123" s="76">
        <f>C124+C179+C188</f>
        <v>1945759261.8999999</v>
      </c>
      <c r="D123" s="76">
        <f t="shared" ref="D123:E123" si="5">D124+D179+D188</f>
        <v>1287891311.53</v>
      </c>
      <c r="E123" s="76">
        <f t="shared" si="5"/>
        <v>116.6078894094578</v>
      </c>
      <c r="F123" s="15"/>
      <c r="H123" s="15"/>
    </row>
    <row r="124" spans="1:8" ht="69.75" x14ac:dyDescent="0.25">
      <c r="A124" s="43" t="s">
        <v>205</v>
      </c>
      <c r="B124" s="69" t="s">
        <v>206</v>
      </c>
      <c r="C124" s="76">
        <f>C125+C130+C161+C170</f>
        <v>1896759261.8999999</v>
      </c>
      <c r="D124" s="76">
        <f>D125+D130+D161+D170</f>
        <v>1263391311.53</v>
      </c>
      <c r="E124" s="19">
        <f t="shared" si="4"/>
        <v>66.607889409457798</v>
      </c>
      <c r="F124" s="15"/>
      <c r="H124" s="15"/>
    </row>
    <row r="125" spans="1:8" ht="45" x14ac:dyDescent="0.25">
      <c r="A125" s="41" t="s">
        <v>207</v>
      </c>
      <c r="B125" s="42" t="s">
        <v>208</v>
      </c>
      <c r="C125" s="76">
        <f>C126+C128</f>
        <v>18193500</v>
      </c>
      <c r="D125" s="76">
        <f>D126+D128</f>
        <v>16594125</v>
      </c>
      <c r="E125" s="19">
        <f t="shared" si="4"/>
        <v>91.20908566246186</v>
      </c>
      <c r="F125" s="15"/>
      <c r="H125" s="15"/>
    </row>
    <row r="126" spans="1:8" ht="23.25" x14ac:dyDescent="0.25">
      <c r="A126" s="43" t="s">
        <v>209</v>
      </c>
      <c r="B126" s="47" t="s">
        <v>210</v>
      </c>
      <c r="C126" s="77">
        <f>C127</f>
        <v>6627000</v>
      </c>
      <c r="D126" s="77">
        <f>D127</f>
        <v>4970250</v>
      </c>
      <c r="E126" s="19">
        <f t="shared" si="4"/>
        <v>75</v>
      </c>
      <c r="F126" s="15"/>
      <c r="H126" s="15"/>
    </row>
    <row r="127" spans="1:8" ht="69.75" x14ac:dyDescent="0.25">
      <c r="A127" s="43" t="s">
        <v>211</v>
      </c>
      <c r="B127" s="47" t="s">
        <v>212</v>
      </c>
      <c r="C127" s="77">
        <v>6627000</v>
      </c>
      <c r="D127" s="77">
        <v>4970250</v>
      </c>
      <c r="E127" s="19">
        <f t="shared" si="4"/>
        <v>75</v>
      </c>
      <c r="F127" s="15"/>
      <c r="H127" s="15"/>
    </row>
    <row r="128" spans="1:8" ht="46.5" x14ac:dyDescent="0.25">
      <c r="A128" s="43" t="s">
        <v>213</v>
      </c>
      <c r="B128" s="47" t="s">
        <v>214</v>
      </c>
      <c r="C128" s="77">
        <f>C129</f>
        <v>11566500</v>
      </c>
      <c r="D128" s="77">
        <f>D129</f>
        <v>11623875</v>
      </c>
      <c r="E128" s="19">
        <f t="shared" si="4"/>
        <v>100.49604461159383</v>
      </c>
    </row>
    <row r="129" spans="1:6" ht="46.5" x14ac:dyDescent="0.25">
      <c r="A129" s="43" t="s">
        <v>215</v>
      </c>
      <c r="B129" s="47" t="s">
        <v>216</v>
      </c>
      <c r="C129" s="77">
        <v>11566500</v>
      </c>
      <c r="D129" s="77">
        <v>11623875</v>
      </c>
      <c r="E129" s="19">
        <f t="shared" si="4"/>
        <v>100.49604461159383</v>
      </c>
    </row>
    <row r="130" spans="1:6" ht="45" x14ac:dyDescent="0.25">
      <c r="A130" s="41" t="s">
        <v>217</v>
      </c>
      <c r="B130" s="44" t="s">
        <v>218</v>
      </c>
      <c r="C130" s="76">
        <f>C131+C133+C135+C137+C139+C141+C143+C145+C147+C149+C151+C153+C155+C157+C159</f>
        <v>820357182.23999989</v>
      </c>
      <c r="D130" s="76">
        <f t="shared" ref="D130" si="6">D131+D133+D135+D137+D139+D141+D143+D145+D147+D149+D151+D153+D155+D157+D159</f>
        <v>494838575.09999996</v>
      </c>
      <c r="E130" s="19">
        <f t="shared" si="4"/>
        <v>60.319893067655528</v>
      </c>
      <c r="F130" s="45"/>
    </row>
    <row r="131" spans="1:6" ht="46.5" hidden="1" x14ac:dyDescent="0.25">
      <c r="A131" s="46" t="s">
        <v>219</v>
      </c>
      <c r="B131" s="47" t="s">
        <v>220</v>
      </c>
      <c r="C131" s="78">
        <f>C132</f>
        <v>0</v>
      </c>
      <c r="D131" s="78">
        <f>D132</f>
        <v>0</v>
      </c>
      <c r="E131" s="19" t="e">
        <f t="shared" si="4"/>
        <v>#DIV/0!</v>
      </c>
    </row>
    <row r="132" spans="1:6" ht="66" hidden="1" customHeight="1" x14ac:dyDescent="0.25">
      <c r="A132" s="46" t="s">
        <v>221</v>
      </c>
      <c r="B132" s="47" t="s">
        <v>222</v>
      </c>
      <c r="C132" s="78">
        <v>0</v>
      </c>
      <c r="D132" s="78">
        <v>0</v>
      </c>
      <c r="E132" s="19" t="e">
        <f t="shared" si="4"/>
        <v>#DIV/0!</v>
      </c>
    </row>
    <row r="133" spans="1:6" ht="116.25" x14ac:dyDescent="0.25">
      <c r="A133" s="43" t="s">
        <v>223</v>
      </c>
      <c r="B133" s="47" t="s">
        <v>224</v>
      </c>
      <c r="C133" s="78">
        <f>C134</f>
        <v>22454877.899999999</v>
      </c>
      <c r="D133" s="78">
        <f t="shared" ref="D133" si="7">D134</f>
        <v>20061783.030000001</v>
      </c>
      <c r="E133" s="19">
        <f t="shared" si="4"/>
        <v>89.342650266648761</v>
      </c>
    </row>
    <row r="134" spans="1:6" ht="132.75" customHeight="1" x14ac:dyDescent="0.25">
      <c r="A134" s="43" t="s">
        <v>225</v>
      </c>
      <c r="B134" s="47" t="s">
        <v>226</v>
      </c>
      <c r="C134" s="77">
        <v>22454877.899999999</v>
      </c>
      <c r="D134" s="78">
        <v>20061783.030000001</v>
      </c>
      <c r="E134" s="19">
        <f t="shared" si="4"/>
        <v>89.342650266648761</v>
      </c>
    </row>
    <row r="135" spans="1:6" ht="63.75" customHeight="1" x14ac:dyDescent="0.25">
      <c r="A135" s="43" t="s">
        <v>227</v>
      </c>
      <c r="B135" s="47" t="s">
        <v>228</v>
      </c>
      <c r="C135" s="77">
        <f>C136</f>
        <v>165461382.36000001</v>
      </c>
      <c r="D135" s="77">
        <f t="shared" ref="D135" si="8">D136</f>
        <v>0</v>
      </c>
      <c r="E135" s="19">
        <f t="shared" si="4"/>
        <v>0</v>
      </c>
    </row>
    <row r="136" spans="1:6" ht="69.75" x14ac:dyDescent="0.25">
      <c r="A136" s="43" t="s">
        <v>229</v>
      </c>
      <c r="B136" s="47" t="s">
        <v>230</v>
      </c>
      <c r="C136" s="77">
        <f>145894736.84+19566645.52</f>
        <v>165461382.36000001</v>
      </c>
      <c r="D136" s="78">
        <v>0</v>
      </c>
      <c r="E136" s="19">
        <f t="shared" si="4"/>
        <v>0</v>
      </c>
    </row>
    <row r="137" spans="1:6" ht="46.5" x14ac:dyDescent="0.25">
      <c r="A137" s="43" t="s">
        <v>231</v>
      </c>
      <c r="B137" s="47" t="s">
        <v>232</v>
      </c>
      <c r="C137" s="77">
        <f>C138</f>
        <v>55249121.299999997</v>
      </c>
      <c r="D137" s="77">
        <f t="shared" ref="D137" si="9">D138</f>
        <v>0</v>
      </c>
      <c r="E137" s="19">
        <f t="shared" si="4"/>
        <v>0</v>
      </c>
    </row>
    <row r="138" spans="1:6" ht="74.25" customHeight="1" x14ac:dyDescent="0.25">
      <c r="A138" s="43" t="s">
        <v>231</v>
      </c>
      <c r="B138" s="47" t="s">
        <v>233</v>
      </c>
      <c r="C138" s="77">
        <v>55249121.299999997</v>
      </c>
      <c r="D138" s="78">
        <v>0</v>
      </c>
      <c r="E138" s="19">
        <f t="shared" si="4"/>
        <v>0</v>
      </c>
    </row>
    <row r="139" spans="1:6" ht="80.25" customHeight="1" x14ac:dyDescent="0.25">
      <c r="A139" s="43" t="s">
        <v>234</v>
      </c>
      <c r="B139" s="47" t="s">
        <v>235</v>
      </c>
      <c r="C139" s="77">
        <f>C140</f>
        <v>42832984.399999999</v>
      </c>
      <c r="D139" s="77">
        <f t="shared" ref="D139" si="10">D140</f>
        <v>17682170.379999999</v>
      </c>
      <c r="E139" s="19">
        <f t="shared" si="4"/>
        <v>41.281667919455082</v>
      </c>
    </row>
    <row r="140" spans="1:6" ht="93" x14ac:dyDescent="0.25">
      <c r="A140" s="43" t="s">
        <v>236</v>
      </c>
      <c r="B140" s="47" t="s">
        <v>237</v>
      </c>
      <c r="C140" s="79">
        <v>42832984.399999999</v>
      </c>
      <c r="D140" s="78">
        <v>17682170.379999999</v>
      </c>
      <c r="E140" s="19">
        <f t="shared" si="4"/>
        <v>41.281667919455082</v>
      </c>
    </row>
    <row r="141" spans="1:6" ht="74.25" hidden="1" customHeight="1" x14ac:dyDescent="0.25">
      <c r="A141" s="43" t="s">
        <v>238</v>
      </c>
      <c r="B141" s="47" t="s">
        <v>239</v>
      </c>
      <c r="C141" s="78">
        <f>C142</f>
        <v>0</v>
      </c>
      <c r="D141" s="78">
        <v>0</v>
      </c>
      <c r="E141" s="19" t="e">
        <f t="shared" si="4"/>
        <v>#DIV/0!</v>
      </c>
    </row>
    <row r="142" spans="1:6" ht="93" hidden="1" x14ac:dyDescent="0.25">
      <c r="A142" s="43" t="s">
        <v>240</v>
      </c>
      <c r="B142" s="47" t="s">
        <v>241</v>
      </c>
      <c r="C142" s="78">
        <v>0</v>
      </c>
      <c r="D142" s="78">
        <v>0</v>
      </c>
      <c r="E142" s="19" t="e">
        <f t="shared" si="4"/>
        <v>#DIV/0!</v>
      </c>
    </row>
    <row r="143" spans="1:6" ht="46.5" x14ac:dyDescent="0.25">
      <c r="A143" s="43" t="s">
        <v>242</v>
      </c>
      <c r="B143" s="47" t="s">
        <v>243</v>
      </c>
      <c r="C143" s="78">
        <f>C144</f>
        <v>1307682</v>
      </c>
      <c r="D143" s="78">
        <f t="shared" ref="D143" si="11">D144</f>
        <v>1307682</v>
      </c>
      <c r="E143" s="19">
        <f t="shared" si="4"/>
        <v>100</v>
      </c>
    </row>
    <row r="144" spans="1:6" ht="46.5" x14ac:dyDescent="0.25">
      <c r="A144" s="46" t="s">
        <v>244</v>
      </c>
      <c r="B144" s="47" t="s">
        <v>245</v>
      </c>
      <c r="C144" s="78">
        <v>1307682</v>
      </c>
      <c r="D144" s="78">
        <v>1307682</v>
      </c>
      <c r="E144" s="19">
        <f t="shared" si="4"/>
        <v>100</v>
      </c>
    </row>
    <row r="145" spans="1:5" ht="46.5" hidden="1" x14ac:dyDescent="0.25">
      <c r="A145" s="46" t="s">
        <v>246</v>
      </c>
      <c r="B145" s="47" t="s">
        <v>247</v>
      </c>
      <c r="C145" s="78">
        <f>C146</f>
        <v>0</v>
      </c>
      <c r="D145" s="78">
        <f t="shared" ref="D145" si="12">D146</f>
        <v>0</v>
      </c>
      <c r="E145" s="19" t="e">
        <f t="shared" si="4"/>
        <v>#DIV/0!</v>
      </c>
    </row>
    <row r="146" spans="1:5" ht="46.5" hidden="1" x14ac:dyDescent="0.25">
      <c r="A146" s="46" t="s">
        <v>248</v>
      </c>
      <c r="B146" s="47" t="s">
        <v>249</v>
      </c>
      <c r="C146" s="78"/>
      <c r="D146" s="78">
        <v>0</v>
      </c>
      <c r="E146" s="19" t="e">
        <f t="shared" si="4"/>
        <v>#DIV/0!</v>
      </c>
    </row>
    <row r="147" spans="1:5" ht="47.25" customHeight="1" x14ac:dyDescent="0.25">
      <c r="A147" s="43" t="s">
        <v>250</v>
      </c>
      <c r="B147" s="47" t="s">
        <v>251</v>
      </c>
      <c r="C147" s="78">
        <f>C148</f>
        <v>247886</v>
      </c>
      <c r="D147" s="78">
        <f t="shared" ref="D147" si="13">D148</f>
        <v>247886</v>
      </c>
      <c r="E147" s="19">
        <f t="shared" si="4"/>
        <v>100</v>
      </c>
    </row>
    <row r="148" spans="1:5" ht="47.25" customHeight="1" x14ac:dyDescent="0.25">
      <c r="A148" s="43" t="s">
        <v>252</v>
      </c>
      <c r="B148" s="70" t="s">
        <v>253</v>
      </c>
      <c r="C148" s="78">
        <f>141503+106383</f>
        <v>247886</v>
      </c>
      <c r="D148" s="78">
        <v>247886</v>
      </c>
      <c r="E148" s="19">
        <f t="shared" si="4"/>
        <v>100</v>
      </c>
    </row>
    <row r="149" spans="1:5" ht="69.75" hidden="1" x14ac:dyDescent="0.25">
      <c r="A149" s="43" t="s">
        <v>254</v>
      </c>
      <c r="B149" s="70" t="s">
        <v>255</v>
      </c>
      <c r="C149" s="78">
        <f>C150</f>
        <v>0</v>
      </c>
      <c r="D149" s="78">
        <f t="shared" ref="D149" si="14">D150</f>
        <v>0</v>
      </c>
      <c r="E149" s="19" t="e">
        <f t="shared" si="4"/>
        <v>#DIV/0!</v>
      </c>
    </row>
    <row r="150" spans="1:5" ht="69.75" hidden="1" x14ac:dyDescent="0.25">
      <c r="A150" s="43" t="s">
        <v>256</v>
      </c>
      <c r="B150" s="70" t="s">
        <v>257</v>
      </c>
      <c r="C150" s="78">
        <v>0</v>
      </c>
      <c r="D150" s="78">
        <v>0</v>
      </c>
      <c r="E150" s="19" t="e">
        <f t="shared" si="4"/>
        <v>#DIV/0!</v>
      </c>
    </row>
    <row r="151" spans="1:5" ht="23.25" hidden="1" x14ac:dyDescent="0.25">
      <c r="A151" s="48"/>
      <c r="B151" s="70"/>
      <c r="C151" s="78"/>
      <c r="D151" s="78"/>
      <c r="E151" s="19" t="e">
        <f t="shared" si="4"/>
        <v>#DIV/0!</v>
      </c>
    </row>
    <row r="152" spans="1:5" ht="53.25" hidden="1" customHeight="1" x14ac:dyDescent="0.25">
      <c r="A152" s="43"/>
      <c r="B152" s="70"/>
      <c r="C152" s="78"/>
      <c r="D152" s="78"/>
      <c r="E152" s="19" t="e">
        <f t="shared" si="4"/>
        <v>#DIV/0!</v>
      </c>
    </row>
    <row r="153" spans="1:5" ht="49.5" customHeight="1" x14ac:dyDescent="0.25">
      <c r="A153" s="43" t="s">
        <v>258</v>
      </c>
      <c r="B153" s="70" t="s">
        <v>259</v>
      </c>
      <c r="C153" s="78">
        <f>C154</f>
        <v>32326914.890000001</v>
      </c>
      <c r="D153" s="78">
        <f t="shared" ref="D153" si="15">D154</f>
        <v>30902815.190000001</v>
      </c>
      <c r="E153" s="19">
        <f t="shared" si="4"/>
        <v>95.594693447098692</v>
      </c>
    </row>
    <row r="154" spans="1:5" ht="51" customHeight="1" x14ac:dyDescent="0.25">
      <c r="A154" s="43" t="s">
        <v>260</v>
      </c>
      <c r="B154" s="70" t="s">
        <v>261</v>
      </c>
      <c r="C154" s="78">
        <v>32326914.890000001</v>
      </c>
      <c r="D154" s="78">
        <v>30902815.190000001</v>
      </c>
      <c r="E154" s="19">
        <f t="shared" ref="E154:E190" si="16">D154/C154*100</f>
        <v>95.594693447098692</v>
      </c>
    </row>
    <row r="155" spans="1:5" ht="147.75" customHeight="1" x14ac:dyDescent="0.25">
      <c r="A155" s="43" t="s">
        <v>262</v>
      </c>
      <c r="B155" s="70" t="s">
        <v>263</v>
      </c>
      <c r="C155" s="78">
        <f>C156</f>
        <v>165000000</v>
      </c>
      <c r="D155" s="78">
        <f>D156</f>
        <v>151040043.91999999</v>
      </c>
      <c r="E155" s="19">
        <f t="shared" si="16"/>
        <v>91.539420557575752</v>
      </c>
    </row>
    <row r="156" spans="1:5" ht="149.25" customHeight="1" x14ac:dyDescent="0.25">
      <c r="A156" s="43" t="s">
        <v>264</v>
      </c>
      <c r="B156" s="70" t="s">
        <v>265</v>
      </c>
      <c r="C156" s="78">
        <v>165000000</v>
      </c>
      <c r="D156" s="78">
        <v>151040043.91999999</v>
      </c>
      <c r="E156" s="19">
        <f t="shared" si="16"/>
        <v>91.539420557575752</v>
      </c>
    </row>
    <row r="157" spans="1:5" ht="93" customHeight="1" x14ac:dyDescent="0.25">
      <c r="A157" s="43" t="s">
        <v>266</v>
      </c>
      <c r="B157" s="70" t="s">
        <v>267</v>
      </c>
      <c r="C157" s="78">
        <v>322291965.49000001</v>
      </c>
      <c r="D157" s="78">
        <f>D158</f>
        <v>269464628.5</v>
      </c>
      <c r="E157" s="19">
        <f t="shared" si="16"/>
        <v>83.608856984789114</v>
      </c>
    </row>
    <row r="158" spans="1:5" ht="99.75" customHeight="1" x14ac:dyDescent="0.25">
      <c r="A158" s="43" t="s">
        <v>268</v>
      </c>
      <c r="B158" s="70" t="s">
        <v>269</v>
      </c>
      <c r="C158" s="78">
        <v>322291965.49000001</v>
      </c>
      <c r="D158" s="78">
        <v>269464628.5</v>
      </c>
      <c r="E158" s="19">
        <f t="shared" si="16"/>
        <v>83.608856984789114</v>
      </c>
    </row>
    <row r="159" spans="1:5" ht="24.75" customHeight="1" x14ac:dyDescent="0.25">
      <c r="A159" s="43" t="s">
        <v>270</v>
      </c>
      <c r="B159" s="47" t="s">
        <v>271</v>
      </c>
      <c r="C159" s="78">
        <f>C160</f>
        <v>13184367.9</v>
      </c>
      <c r="D159" s="78">
        <f t="shared" ref="D159" si="17">D160</f>
        <v>4131566.08</v>
      </c>
      <c r="E159" s="19">
        <f t="shared" si="16"/>
        <v>31.336853699296423</v>
      </c>
    </row>
    <row r="160" spans="1:5" ht="23.25" x14ac:dyDescent="0.25">
      <c r="A160" s="43" t="s">
        <v>272</v>
      </c>
      <c r="B160" s="47" t="s">
        <v>273</v>
      </c>
      <c r="C160" s="78">
        <v>13184367.9</v>
      </c>
      <c r="D160" s="78">
        <v>4131566.08</v>
      </c>
      <c r="E160" s="19">
        <f t="shared" si="16"/>
        <v>31.336853699296423</v>
      </c>
    </row>
    <row r="161" spans="1:6" s="50" customFormat="1" ht="23.25" x14ac:dyDescent="0.25">
      <c r="A161" s="49" t="s">
        <v>274</v>
      </c>
      <c r="B161" s="44" t="s">
        <v>275</v>
      </c>
      <c r="C161" s="80">
        <f>C162+C164+C166+C168</f>
        <v>980951529.91999996</v>
      </c>
      <c r="D161" s="80">
        <f>D162+D164+D166+D168</f>
        <v>691207407.00999999</v>
      </c>
      <c r="E161" s="19">
        <f t="shared" si="16"/>
        <v>70.462952136520997</v>
      </c>
    </row>
    <row r="162" spans="1:6" s="50" customFormat="1" ht="60.75" customHeight="1" x14ac:dyDescent="0.25">
      <c r="A162" s="43" t="s">
        <v>276</v>
      </c>
      <c r="B162" s="47" t="s">
        <v>277</v>
      </c>
      <c r="C162" s="78">
        <f>C163</f>
        <v>967053297.91999996</v>
      </c>
      <c r="D162" s="78">
        <f t="shared" ref="D162" si="18">D163</f>
        <v>679360789.50999999</v>
      </c>
      <c r="E162" s="19">
        <f t="shared" si="16"/>
        <v>70.250604694820083</v>
      </c>
    </row>
    <row r="163" spans="1:6" s="50" customFormat="1" ht="60" customHeight="1" x14ac:dyDescent="0.25">
      <c r="A163" s="46" t="s">
        <v>278</v>
      </c>
      <c r="B163" s="47" t="s">
        <v>279</v>
      </c>
      <c r="C163" s="78">
        <v>967053297.91999996</v>
      </c>
      <c r="D163" s="78">
        <v>679360789.50999999</v>
      </c>
      <c r="E163" s="19">
        <f t="shared" si="16"/>
        <v>70.250604694820083</v>
      </c>
    </row>
    <row r="164" spans="1:6" s="50" customFormat="1" ht="111" customHeight="1" x14ac:dyDescent="0.25">
      <c r="A164" s="43" t="s">
        <v>280</v>
      </c>
      <c r="B164" s="47" t="s">
        <v>281</v>
      </c>
      <c r="C164" s="78">
        <f>C165</f>
        <v>6120468</v>
      </c>
      <c r="D164" s="78">
        <f t="shared" ref="D164" si="19">D165</f>
        <v>4175553.5</v>
      </c>
      <c r="E164" s="19">
        <f t="shared" si="16"/>
        <v>68.222781329793733</v>
      </c>
    </row>
    <row r="165" spans="1:6" s="50" customFormat="1" ht="124.5" customHeight="1" x14ac:dyDescent="0.25">
      <c r="A165" s="43" t="s">
        <v>282</v>
      </c>
      <c r="B165" s="47" t="s">
        <v>283</v>
      </c>
      <c r="C165" s="78">
        <v>6120468</v>
      </c>
      <c r="D165" s="78">
        <v>4175553.5</v>
      </c>
      <c r="E165" s="19">
        <f t="shared" si="16"/>
        <v>68.222781329793733</v>
      </c>
    </row>
    <row r="166" spans="1:6" s="50" customFormat="1" ht="100.5" customHeight="1" x14ac:dyDescent="0.25">
      <c r="A166" s="43" t="s">
        <v>284</v>
      </c>
      <c r="B166" s="71" t="s">
        <v>339</v>
      </c>
      <c r="C166" s="81">
        <f>C167</f>
        <v>7751700</v>
      </c>
      <c r="D166" s="81">
        <f t="shared" ref="D166" si="20">D167</f>
        <v>7645000</v>
      </c>
      <c r="E166" s="19">
        <f t="shared" si="16"/>
        <v>98.62352774230169</v>
      </c>
    </row>
    <row r="167" spans="1:6" ht="139.5" customHeight="1" x14ac:dyDescent="0.25">
      <c r="A167" s="43" t="s">
        <v>285</v>
      </c>
      <c r="B167" s="72" t="s">
        <v>338</v>
      </c>
      <c r="C167" s="81">
        <v>7751700</v>
      </c>
      <c r="D167" s="81">
        <v>7645000</v>
      </c>
      <c r="E167" s="19">
        <f t="shared" si="16"/>
        <v>98.62352774230169</v>
      </c>
      <c r="F167" s="75"/>
    </row>
    <row r="168" spans="1:6" ht="93" x14ac:dyDescent="0.25">
      <c r="A168" s="43" t="s">
        <v>286</v>
      </c>
      <c r="B168" s="47" t="s">
        <v>287</v>
      </c>
      <c r="C168" s="78">
        <f>C169</f>
        <v>26064</v>
      </c>
      <c r="D168" s="78">
        <f t="shared" ref="D168" si="21">D169</f>
        <v>26064</v>
      </c>
      <c r="E168" s="19">
        <f t="shared" si="16"/>
        <v>100</v>
      </c>
    </row>
    <row r="169" spans="1:6" ht="99" customHeight="1" x14ac:dyDescent="0.25">
      <c r="A169" s="43" t="s">
        <v>288</v>
      </c>
      <c r="B169" s="47" t="s">
        <v>289</v>
      </c>
      <c r="C169" s="78">
        <v>26064</v>
      </c>
      <c r="D169" s="78">
        <v>26064</v>
      </c>
      <c r="E169" s="19">
        <f t="shared" si="16"/>
        <v>100</v>
      </c>
    </row>
    <row r="170" spans="1:6" ht="39" customHeight="1" x14ac:dyDescent="0.25">
      <c r="A170" s="41" t="s">
        <v>290</v>
      </c>
      <c r="B170" s="44" t="s">
        <v>291</v>
      </c>
      <c r="C170" s="76">
        <f>C171+C175+C173+C183+C177</f>
        <v>77257049.739999995</v>
      </c>
      <c r="D170" s="76">
        <f>D171+D175+D173+D183+D177</f>
        <v>60751204.420000002</v>
      </c>
      <c r="E170" s="19">
        <f t="shared" si="16"/>
        <v>78.635159670802111</v>
      </c>
    </row>
    <row r="171" spans="1:6" ht="93" x14ac:dyDescent="0.25">
      <c r="A171" s="43" t="s">
        <v>292</v>
      </c>
      <c r="B171" s="47" t="s">
        <v>293</v>
      </c>
      <c r="C171" s="78">
        <f>C172</f>
        <v>39648614.079999998</v>
      </c>
      <c r="D171" s="78">
        <f t="shared" ref="D171" si="22">D172</f>
        <v>24549231.010000002</v>
      </c>
      <c r="E171" s="19">
        <f t="shared" si="16"/>
        <v>61.916996544863856</v>
      </c>
    </row>
    <row r="172" spans="1:6" ht="99.75" customHeight="1" x14ac:dyDescent="0.25">
      <c r="A172" s="43" t="s">
        <v>294</v>
      </c>
      <c r="B172" s="47" t="s">
        <v>295</v>
      </c>
      <c r="C172" s="78">
        <v>39648614.079999998</v>
      </c>
      <c r="D172" s="78">
        <v>24549231.010000002</v>
      </c>
      <c r="E172" s="19">
        <f t="shared" si="16"/>
        <v>61.916996544863856</v>
      </c>
    </row>
    <row r="173" spans="1:6" ht="116.25" x14ac:dyDescent="0.25">
      <c r="A173" s="51" t="s">
        <v>296</v>
      </c>
      <c r="B173" s="47" t="s">
        <v>297</v>
      </c>
      <c r="C173" s="82">
        <f>C174</f>
        <v>4407435.66</v>
      </c>
      <c r="D173" s="82">
        <f t="shared" ref="D173" si="23">D174</f>
        <v>2438314.8199999998</v>
      </c>
      <c r="E173" s="19">
        <f t="shared" si="16"/>
        <v>55.322754728539813</v>
      </c>
    </row>
    <row r="174" spans="1:6" ht="126.75" customHeight="1" x14ac:dyDescent="0.25">
      <c r="A174" s="51" t="s">
        <v>298</v>
      </c>
      <c r="B174" s="47" t="s">
        <v>299</v>
      </c>
      <c r="C174" s="82">
        <v>4407435.66</v>
      </c>
      <c r="D174" s="82">
        <v>2438314.8199999998</v>
      </c>
      <c r="E174" s="19">
        <f t="shared" si="16"/>
        <v>55.322754728539813</v>
      </c>
    </row>
    <row r="175" spans="1:6" ht="162.75" x14ac:dyDescent="0.25">
      <c r="A175" s="51" t="s">
        <v>300</v>
      </c>
      <c r="B175" s="47" t="s">
        <v>301</v>
      </c>
      <c r="C175" s="83">
        <f>C176</f>
        <v>33201000</v>
      </c>
      <c r="D175" s="83">
        <f>D176</f>
        <v>31784038.59</v>
      </c>
      <c r="E175" s="19">
        <f t="shared" si="16"/>
        <v>95.732172494804374</v>
      </c>
    </row>
    <row r="176" spans="1:6" ht="186" x14ac:dyDescent="0.25">
      <c r="A176" s="51" t="s">
        <v>302</v>
      </c>
      <c r="B176" s="47" t="s">
        <v>303</v>
      </c>
      <c r="C176" s="83">
        <v>33201000</v>
      </c>
      <c r="D176" s="83">
        <v>31784038.59</v>
      </c>
      <c r="E176" s="19">
        <f t="shared" si="16"/>
        <v>95.732172494804374</v>
      </c>
    </row>
    <row r="177" spans="1:5" ht="23.25" x14ac:dyDescent="0.25">
      <c r="A177" s="51" t="s">
        <v>349</v>
      </c>
      <c r="B177" s="47" t="s">
        <v>350</v>
      </c>
      <c r="C177" s="83">
        <v>0</v>
      </c>
      <c r="D177" s="83">
        <f>D178</f>
        <v>1979620</v>
      </c>
      <c r="E177" s="19">
        <v>0</v>
      </c>
    </row>
    <row r="178" spans="1:5" ht="46.5" x14ac:dyDescent="0.25">
      <c r="A178" s="51" t="s">
        <v>351</v>
      </c>
      <c r="B178" s="47" t="s">
        <v>352</v>
      </c>
      <c r="C178" s="83">
        <v>0</v>
      </c>
      <c r="D178" s="83">
        <v>1979620</v>
      </c>
      <c r="E178" s="19">
        <v>0</v>
      </c>
    </row>
    <row r="179" spans="1:5" ht="23.25" x14ac:dyDescent="0.25">
      <c r="A179" s="52" t="s">
        <v>304</v>
      </c>
      <c r="B179" s="44" t="s">
        <v>305</v>
      </c>
      <c r="C179" s="84">
        <f>C180</f>
        <v>49000000</v>
      </c>
      <c r="D179" s="84">
        <f t="shared" ref="D179" si="24">D180</f>
        <v>24500000</v>
      </c>
      <c r="E179" s="19">
        <f t="shared" si="16"/>
        <v>50</v>
      </c>
    </row>
    <row r="180" spans="1:5" ht="46.5" customHeight="1" x14ac:dyDescent="0.25">
      <c r="A180" s="51" t="s">
        <v>306</v>
      </c>
      <c r="B180" s="47" t="s">
        <v>307</v>
      </c>
      <c r="C180" s="83">
        <f>C182</f>
        <v>49000000</v>
      </c>
      <c r="D180" s="83">
        <f>D182</f>
        <v>24500000</v>
      </c>
      <c r="E180" s="19">
        <f t="shared" si="16"/>
        <v>50</v>
      </c>
    </row>
    <row r="181" spans="1:5" ht="46.5" customHeight="1" x14ac:dyDescent="0.25">
      <c r="A181" s="51" t="s">
        <v>348</v>
      </c>
      <c r="B181" s="47" t="s">
        <v>309</v>
      </c>
      <c r="C181" s="83">
        <v>49000000</v>
      </c>
      <c r="D181" s="83">
        <v>24500000</v>
      </c>
      <c r="E181" s="19">
        <f t="shared" si="16"/>
        <v>50</v>
      </c>
    </row>
    <row r="182" spans="1:5" ht="52.5" customHeight="1" x14ac:dyDescent="0.25">
      <c r="A182" s="51" t="s">
        <v>308</v>
      </c>
      <c r="B182" s="47" t="s">
        <v>309</v>
      </c>
      <c r="C182" s="83">
        <v>49000000</v>
      </c>
      <c r="D182" s="83">
        <v>24500000</v>
      </c>
      <c r="E182" s="19">
        <f t="shared" si="16"/>
        <v>50</v>
      </c>
    </row>
    <row r="183" spans="1:5" ht="23.25" hidden="1" x14ac:dyDescent="0.25">
      <c r="A183" s="51"/>
      <c r="B183" s="73"/>
      <c r="C183" s="83"/>
      <c r="D183" s="83"/>
      <c r="E183" s="19" t="e">
        <f t="shared" si="16"/>
        <v>#DIV/0!</v>
      </c>
    </row>
    <row r="184" spans="1:5" ht="23.25" hidden="1" x14ac:dyDescent="0.25">
      <c r="A184" s="51"/>
      <c r="B184" s="73"/>
      <c r="C184" s="83"/>
      <c r="D184" s="83"/>
      <c r="E184" s="19" t="e">
        <f t="shared" si="16"/>
        <v>#DIV/0!</v>
      </c>
    </row>
    <row r="185" spans="1:5" ht="23.25" hidden="1" x14ac:dyDescent="0.25">
      <c r="A185" s="51"/>
      <c r="B185" s="74"/>
      <c r="C185" s="83"/>
      <c r="D185" s="83"/>
      <c r="E185" s="19" t="e">
        <f t="shared" si="16"/>
        <v>#DIV/0!</v>
      </c>
    </row>
    <row r="186" spans="1:5" ht="23.25" hidden="1" x14ac:dyDescent="0.25">
      <c r="A186" s="53"/>
      <c r="B186" s="74"/>
      <c r="C186" s="83"/>
      <c r="D186" s="83"/>
      <c r="E186" s="19" t="e">
        <f t="shared" si="16"/>
        <v>#DIV/0!</v>
      </c>
    </row>
    <row r="187" spans="1:5" ht="23.25" hidden="1" x14ac:dyDescent="0.25">
      <c r="A187" s="51"/>
      <c r="B187" s="74"/>
      <c r="C187" s="83"/>
      <c r="D187" s="83"/>
      <c r="E187" s="19" t="e">
        <f t="shared" si="16"/>
        <v>#DIV/0!</v>
      </c>
    </row>
    <row r="188" spans="1:5" ht="162.75" hidden="1" x14ac:dyDescent="0.25">
      <c r="A188" s="63" t="s">
        <v>316</v>
      </c>
      <c r="B188" s="74" t="s">
        <v>315</v>
      </c>
      <c r="C188" s="83">
        <f>C189</f>
        <v>0</v>
      </c>
      <c r="D188" s="83">
        <v>0</v>
      </c>
      <c r="E188" s="19">
        <v>0</v>
      </c>
    </row>
    <row r="189" spans="1:5" ht="139.5" hidden="1" x14ac:dyDescent="0.25">
      <c r="A189" s="64" t="s">
        <v>318</v>
      </c>
      <c r="B189" s="74" t="s">
        <v>317</v>
      </c>
      <c r="C189" s="83">
        <v>0</v>
      </c>
      <c r="D189" s="83">
        <v>0</v>
      </c>
      <c r="E189" s="19">
        <v>0</v>
      </c>
    </row>
    <row r="190" spans="1:5" ht="22.5" x14ac:dyDescent="0.25">
      <c r="A190" s="96" t="s">
        <v>310</v>
      </c>
      <c r="B190" s="97"/>
      <c r="C190" s="84">
        <f>C9+C123</f>
        <v>2592676824.8099999</v>
      </c>
      <c r="D190" s="84">
        <f>D9+D123</f>
        <v>1904606285.23</v>
      </c>
      <c r="E190" s="17">
        <f t="shared" si="16"/>
        <v>73.460998571218994</v>
      </c>
    </row>
    <row r="191" spans="1:5" ht="23.25" x14ac:dyDescent="0.25">
      <c r="A191" s="85"/>
      <c r="B191" s="85"/>
      <c r="C191" s="86"/>
      <c r="D191" s="86"/>
      <c r="E191" s="87"/>
    </row>
    <row r="192" spans="1:5" ht="23.25" x14ac:dyDescent="0.25">
      <c r="A192" s="85"/>
      <c r="B192" s="85"/>
      <c r="C192" s="86"/>
      <c r="D192" s="86"/>
      <c r="E192" s="87"/>
    </row>
    <row r="193" spans="1:5" ht="23.25" x14ac:dyDescent="0.25">
      <c r="A193" s="85"/>
      <c r="B193" s="85"/>
      <c r="C193" s="86"/>
      <c r="D193" s="86"/>
      <c r="E193" s="87"/>
    </row>
    <row r="194" spans="1:5" ht="23.25" x14ac:dyDescent="0.25">
      <c r="A194" s="85"/>
      <c r="B194" s="85"/>
      <c r="C194" s="86"/>
      <c r="D194" s="86"/>
      <c r="E194" s="87"/>
    </row>
    <row r="195" spans="1:5" ht="23.25" x14ac:dyDescent="0.25">
      <c r="A195" s="85"/>
      <c r="B195" s="85"/>
      <c r="C195" s="86"/>
      <c r="D195" s="86"/>
      <c r="E195" s="87"/>
    </row>
    <row r="196" spans="1:5" ht="15.75" x14ac:dyDescent="0.25">
      <c r="A196" s="54"/>
      <c r="B196" s="55"/>
      <c r="C196" s="56"/>
      <c r="D196" s="56"/>
      <c r="E196" s="56"/>
    </row>
    <row r="197" spans="1:5" x14ac:dyDescent="0.25">
      <c r="C197" s="59"/>
      <c r="D197" s="59"/>
      <c r="E197" s="60"/>
    </row>
    <row r="198" spans="1:5" ht="23.25" x14ac:dyDescent="0.35">
      <c r="A198" s="67" t="s">
        <v>335</v>
      </c>
      <c r="B198" s="66"/>
      <c r="C198" s="68"/>
      <c r="D198" s="68"/>
      <c r="E198" s="59"/>
    </row>
    <row r="199" spans="1:5" ht="23.25" x14ac:dyDescent="0.35">
      <c r="A199" s="67" t="s">
        <v>337</v>
      </c>
      <c r="B199" s="66"/>
      <c r="C199" s="68"/>
      <c r="D199" s="68" t="s">
        <v>336</v>
      </c>
      <c r="E199" s="60"/>
    </row>
    <row r="201" spans="1:5" x14ac:dyDescent="0.25">
      <c r="C201" s="59"/>
      <c r="D201" s="59"/>
      <c r="E201" s="59"/>
    </row>
  </sheetData>
  <mergeCells count="6">
    <mergeCell ref="A190:B190"/>
    <mergeCell ref="D1:E1"/>
    <mergeCell ref="D2:E2"/>
    <mergeCell ref="D3:E3"/>
    <mergeCell ref="D4:E4"/>
    <mergeCell ref="A6:E6"/>
  </mergeCells>
  <pageMargins left="0.7" right="0.7" top="0.75" bottom="0.75" header="0.3" footer="0.3"/>
  <pageSetup paperSize="9" scale="38" fitToHeight="0" orientation="portrait" r:id="rId1"/>
  <rowBreaks count="1" manualBreakCount="1">
    <brk id="10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1</vt:lpstr>
      <vt:lpstr>'Прил 1'!Область_печати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Селиванова</dc:creator>
  <cp:lastModifiedBy>Анищенко</cp:lastModifiedBy>
  <cp:lastPrinted>2024-07-10T11:02:17Z</cp:lastPrinted>
  <dcterms:created xsi:type="dcterms:W3CDTF">2024-04-04T06:09:13Z</dcterms:created>
  <dcterms:modified xsi:type="dcterms:W3CDTF">2024-10-24T05:56:29Z</dcterms:modified>
</cp:coreProperties>
</file>