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85" windowWidth="19230" windowHeight="11550"/>
  </bookViews>
  <sheets>
    <sheet name="Лист 1" sheetId="1" r:id="rId1"/>
  </sheets>
  <definedNames>
    <definedName name="_xlnm._FilterDatabase" localSheetId="0" hidden="1">'Лист 1'!$C$1:$C$157</definedName>
    <definedName name="_xlnm.Print_Area" localSheetId="0">'Лист 1'!$A$1:$K$156</definedName>
  </definedNames>
  <calcPr calcId="145621"/>
</workbook>
</file>

<file path=xl/calcChain.xml><?xml version="1.0" encoding="utf-8"?>
<calcChain xmlns="http://schemas.openxmlformats.org/spreadsheetml/2006/main">
  <c r="G140" i="1" l="1"/>
  <c r="G100" i="1"/>
  <c r="H100" i="1"/>
  <c r="I100" i="1"/>
  <c r="J100" i="1"/>
  <c r="K100" i="1"/>
  <c r="G138" i="1" l="1"/>
  <c r="H138" i="1"/>
  <c r="I138" i="1"/>
  <c r="J138" i="1"/>
  <c r="K138" i="1"/>
  <c r="F138" i="1"/>
  <c r="H56" i="1" l="1"/>
  <c r="I56" i="1"/>
  <c r="J56" i="1"/>
  <c r="K56" i="1"/>
  <c r="G56" i="1"/>
  <c r="F56" i="1"/>
  <c r="H33" i="1"/>
  <c r="H52" i="1"/>
  <c r="I52" i="1"/>
  <c r="J52" i="1"/>
  <c r="K52" i="1"/>
  <c r="G52" i="1"/>
  <c r="G33" i="1"/>
  <c r="F52" i="1"/>
  <c r="I11" i="1"/>
  <c r="J11" i="1"/>
  <c r="K11" i="1"/>
  <c r="G144" i="1" l="1"/>
  <c r="H144" i="1"/>
  <c r="I144" i="1"/>
  <c r="J144" i="1"/>
  <c r="K144" i="1"/>
  <c r="F144" i="1"/>
  <c r="K33" i="1" l="1"/>
  <c r="I33" i="1"/>
  <c r="J33" i="1"/>
  <c r="F33" i="1"/>
  <c r="G42" i="1" l="1"/>
  <c r="H42" i="1"/>
  <c r="I42" i="1"/>
  <c r="J42" i="1"/>
  <c r="K42" i="1"/>
  <c r="F42" i="1"/>
  <c r="G45" i="1"/>
  <c r="H45" i="1"/>
  <c r="I45" i="1"/>
  <c r="J45" i="1"/>
  <c r="K45" i="1"/>
  <c r="G11" i="1"/>
  <c r="H11" i="1"/>
  <c r="F11" i="1"/>
  <c r="H20" i="1" l="1"/>
  <c r="G48" i="1"/>
  <c r="H48" i="1"/>
  <c r="I48" i="1"/>
  <c r="J48" i="1"/>
  <c r="K48" i="1"/>
  <c r="F48" i="1"/>
  <c r="G93" i="1" l="1"/>
  <c r="H93" i="1"/>
  <c r="I93" i="1"/>
  <c r="J93" i="1"/>
  <c r="K93" i="1"/>
  <c r="F93" i="1"/>
  <c r="F129" i="1" l="1"/>
  <c r="G120" i="1"/>
  <c r="H120" i="1"/>
  <c r="I120" i="1"/>
  <c r="J120" i="1"/>
  <c r="K120" i="1"/>
  <c r="F120" i="1"/>
  <c r="F100" i="1" l="1"/>
  <c r="F97" i="1"/>
  <c r="K142" i="1" l="1"/>
  <c r="J142" i="1"/>
  <c r="I142" i="1"/>
  <c r="H142" i="1"/>
  <c r="G142" i="1"/>
  <c r="F142" i="1"/>
  <c r="K129" i="1"/>
  <c r="K96" i="1" s="1"/>
  <c r="J129" i="1"/>
  <c r="J96" i="1" s="1"/>
  <c r="I129" i="1"/>
  <c r="I96" i="1" s="1"/>
  <c r="H129" i="1"/>
  <c r="H96" i="1" s="1"/>
  <c r="G129" i="1"/>
  <c r="K97" i="1"/>
  <c r="J97" i="1"/>
  <c r="I97" i="1"/>
  <c r="H97" i="1"/>
  <c r="G97" i="1"/>
  <c r="I95" i="1" l="1"/>
  <c r="H95" i="1"/>
  <c r="J95" i="1"/>
  <c r="G96" i="1"/>
  <c r="G95" i="1" s="1"/>
  <c r="K95" i="1"/>
  <c r="F96" i="1"/>
  <c r="F95" i="1" s="1"/>
  <c r="G30" i="1" l="1"/>
  <c r="H30" i="1"/>
  <c r="I30" i="1"/>
  <c r="J30" i="1"/>
  <c r="K30" i="1"/>
  <c r="F30" i="1"/>
  <c r="G25" i="1"/>
  <c r="H25" i="1"/>
  <c r="I25" i="1"/>
  <c r="J25" i="1"/>
  <c r="K25" i="1"/>
  <c r="F25" i="1"/>
  <c r="G20" i="1"/>
  <c r="I20" i="1"/>
  <c r="J20" i="1"/>
  <c r="K20" i="1"/>
  <c r="F20" i="1"/>
  <c r="H10" i="1" l="1"/>
  <c r="H147" i="1" s="1"/>
  <c r="F10" i="1"/>
  <c r="F147" i="1" s="1"/>
  <c r="G10" i="1"/>
  <c r="G147" i="1" s="1"/>
  <c r="K10" i="1"/>
  <c r="K147" i="1" s="1"/>
  <c r="J10" i="1"/>
  <c r="J147" i="1" s="1"/>
  <c r="I10" i="1"/>
  <c r="I147" i="1" s="1"/>
</calcChain>
</file>

<file path=xl/sharedStrings.xml><?xml version="1.0" encoding="utf-8"?>
<sst xmlns="http://schemas.openxmlformats.org/spreadsheetml/2006/main" count="571" uniqueCount="333">
  <si>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</si>
  <si>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ПРИБЫЛЬ, ДОХОДЫ</t>
  </si>
  <si>
    <t>Прочие доходы от компенсации затрат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</si>
  <si>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</si>
  <si>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СОВОКУПНЫЙ ДОХОД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</si>
  <si>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</si>
  <si>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НАЛОГОВЫЕ И НЕНАЛОГОВЫЕ ДОХОДЫ</t>
  </si>
  <si>
    <t>Плата за сбросы загрязняющих веществ в водные объекты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</si>
  <si>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</si>
  <si>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</si>
  <si>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 УСЛУГИ), РЕАЛИЗУЕМЫЕ НА ТЕРРИТОРИИ РОССИЙСКОЙ ФЕДЕРАЦИИ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</si>
  <si>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</si>
  <si>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</si>
  <si>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</si>
  <si>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налог на вмененный доход для отдельных видов деятельности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</si>
  <si>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</si>
  <si>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Единый налог на вмененный доход для отдельных видов деятельности (за налоговые периоды, истекшие до             1 января 2011 года)</t>
  </si>
  <si>
    <t>Прочие неналоговые доходы бюджетов муниципальных районов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</si>
  <si>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</si>
  <si>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</si>
  <si>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</si>
  <si>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Единый сельскохозяйственный налог</t>
  </si>
  <si>
    <t>Иные межбюджетные трансферты</t>
  </si>
  <si>
    <t>Плата за размещение отходов производства и потребления</t>
  </si>
  <si>
    <t>2</t>
  </si>
  <si>
    <t>3</t>
  </si>
  <si>
    <t>4</t>
  </si>
  <si>
    <t>6</t>
  </si>
  <si>
    <t>7</t>
  </si>
  <si>
    <t>Государственная пошлина за выдачу разрешения на установку рекламной конструкции</t>
  </si>
  <si>
    <t>Федеральная налоговая служба</t>
  </si>
  <si>
    <t>Администрация  Брянского района</t>
  </si>
  <si>
    <t>Федеральная служба в сфере природопользования</t>
  </si>
  <si>
    <t>Администрация Брянского района</t>
  </si>
  <si>
    <t>Федеральная служба по ветеринарному и фитосанитарному надзору</t>
  </si>
  <si>
    <t>(в рублях)</t>
  </si>
  <si>
    <t>Номер реестровой записи</t>
  </si>
  <si>
    <t>Наименование группы источников доходов бюджетов/наименование источника дохода бюджета</t>
  </si>
  <si>
    <t>Код классификации доходов бюджетов</t>
  </si>
  <si>
    <t>код</t>
  </si>
  <si>
    <t>наименование</t>
  </si>
  <si>
    <t>наименование главного администратора доходов</t>
  </si>
  <si>
    <t>Прогноз доходов бюджета</t>
  </si>
  <si>
    <t>Наименование финансового органа                              Финансовое управление администрации Брянского района</t>
  </si>
  <si>
    <t>Наименование бюджета                                                    Бюджет Брянского муниципального района</t>
  </si>
  <si>
    <t>Единица измерения      рублей</t>
  </si>
  <si>
    <t>00010100000000000000</t>
  </si>
  <si>
    <t>18210102020010000110</t>
  </si>
  <si>
    <t>18210102030010000110</t>
  </si>
  <si>
    <t>000 10300000000000000</t>
  </si>
  <si>
    <t>18210502010020000110</t>
  </si>
  <si>
    <t>18210502020020000110</t>
  </si>
  <si>
    <t>18210504020020000110</t>
  </si>
  <si>
    <t>00010500000000000000</t>
  </si>
  <si>
    <t>ГОСУДАРСТВЕННАЯ ПОШЛИНА</t>
  </si>
  <si>
    <t>00010800000000000000</t>
  </si>
  <si>
    <t>18210803010010000110</t>
  </si>
  <si>
    <t>90110807150010000110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</si>
  <si>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</si>
  <si>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</si>
  <si>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11111105025050000120</t>
  </si>
  <si>
    <t>11111105035050000120</t>
  </si>
  <si>
    <t>11111107015050000120</t>
  </si>
  <si>
    <t>ПЛАТЕЖИ ПРИ ПОЛЬЗОВАНИИ ПРИРОДНЫМИ РЕСУРСАМИ</t>
  </si>
  <si>
    <t>00011200000000000000</t>
  </si>
  <si>
    <t>04811201010010000120</t>
  </si>
  <si>
    <t>04811201030010000120</t>
  </si>
  <si>
    <t>04811201040010000120</t>
  </si>
  <si>
    <t>ДОХОДЫ ОТ ОКАЗАНИЯ ПЛАТНЫХ УСЛУГ (РАБОТ) И КОМПЕНСАЦИИ ЗАТРАТ ГОСУДАРСТВА</t>
  </si>
  <si>
    <t>00011300000000000000</t>
  </si>
  <si>
    <t>00011400000000000000</t>
  </si>
  <si>
    <t>ДОХОДЫ ОТ ПРОДАЖИ МАТЕРИАЛЬНЫХ И НЕМАТЕРИАЛЬНЫХ АКТИВОВ</t>
  </si>
  <si>
    <t>11111406013050000430</t>
  </si>
  <si>
    <t>ШТРАФЫ,САНКЦИИ,ВОЗМЕЩЕНИЕ УЩЕРБА</t>
  </si>
  <si>
    <t>00011600000000000000</t>
  </si>
  <si>
    <t xml:space="preserve">ПРОЧИЕ НЕНАЛОГОВЫЕ ДОХОДЫ </t>
  </si>
  <si>
    <t>00011700000000000000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</si>
  <si>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</si>
  <si>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</si>
  <si>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Финансовое управление администрации Брянского района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</si>
  <si>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</si>
  <si>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</si>
  <si>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Субсидия бюджетам муниципальных районов на поддержку отрасли культуры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</si>
  <si>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</si>
  <si>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</si>
  <si>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</si>
  <si>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</si>
  <si>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</si>
  <si>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</si>
  <si>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</si>
  <si>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</si>
  <si>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</si>
  <si>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</si>
  <si>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</si>
  <si>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</si>
  <si>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</si>
  <si>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</si>
  <si>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</si>
  <si>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</si>
  <si>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</si>
  <si>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</si>
  <si>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Налог на доходы физических лиц</t>
  </si>
  <si>
    <t>18210102040010000110</t>
  </si>
  <si>
    <t>Доходы от уплаты акцизов</t>
  </si>
  <si>
    <t>Единый налог на вмененный доход</t>
  </si>
  <si>
    <t>Налог, взимаемый в связи с применением патентной системы</t>
  </si>
  <si>
    <t>Государственная пошлина по делам, рассматриваемым в судах общей юрисдикции</t>
  </si>
  <si>
    <t>Доходы,получаемые в виде арендной платы</t>
  </si>
  <si>
    <t>Доходы от сдачи в аренду имущества</t>
  </si>
  <si>
    <t>Доходы от перечисления части прибыли</t>
  </si>
  <si>
    <t>Плата за выбросы загрязняющих веществ</t>
  </si>
  <si>
    <t>Плата за размещение отходов производства</t>
  </si>
  <si>
    <t>Прочие доходы от компенсации затрат</t>
  </si>
  <si>
    <t>Доходы от продажи земельных участков</t>
  </si>
  <si>
    <t>Денежные взыскания (штрафы)</t>
  </si>
  <si>
    <t>Прочие неналогвые доходы</t>
  </si>
  <si>
    <t>11.</t>
  </si>
  <si>
    <t>12.</t>
  </si>
  <si>
    <t>Дотации бюджетам бюджетной системы Российской Федерации</t>
  </si>
  <si>
    <t>13.</t>
  </si>
  <si>
    <t>Субсидии бюджетам бюджетной системы Российской Федерации (межбюджетные субсидии)</t>
  </si>
  <si>
    <t>14.</t>
  </si>
  <si>
    <t>Субвенции бюджетам бюджетной системы Российской Федерации</t>
  </si>
  <si>
    <t>15.</t>
  </si>
  <si>
    <t>11111105013050000120</t>
  </si>
  <si>
    <t>Министерство внутренних дел Российской Федерации</t>
  </si>
  <si>
    <t xml:space="preserve"> 000 2000000000 0000 000</t>
  </si>
  <si>
    <t xml:space="preserve"> 000 2020000000 0000 000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</si>
  <si>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</si>
  <si>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</si>
  <si>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 000 2021000000 0000 150</t>
  </si>
  <si>
    <t xml:space="preserve"> 000 2022000000 0000 150</t>
  </si>
  <si>
    <t>Управление культуры, молодежной политики и спорта Брянского муниципального района</t>
  </si>
  <si>
    <t>Управление образования администрации Брянского района</t>
  </si>
  <si>
    <t xml:space="preserve"> 901 2022007705 0000 150</t>
  </si>
  <si>
    <t>901 2022021605 0000 150</t>
  </si>
  <si>
    <t xml:space="preserve"> 901 2022549705 0000 150</t>
  </si>
  <si>
    <t>104 2022551905 0000 150</t>
  </si>
  <si>
    <t>901 2022999905 0000 150</t>
  </si>
  <si>
    <t>903 2022999905 0000 150</t>
  </si>
  <si>
    <t>104 2022999905 0000 150</t>
  </si>
  <si>
    <t xml:space="preserve">  Субвенции бюджетам бюджетной системы Российской Федерации</t>
  </si>
  <si>
    <t xml:space="preserve"> 000 2023000000 0000 150</t>
  </si>
  <si>
    <t>903 2023002405 0000 150</t>
  </si>
  <si>
    <t>901 2023002405 0000 150</t>
  </si>
  <si>
    <t>104 2023002405 0000 150</t>
  </si>
  <si>
    <t>102 2023002405 0000 150</t>
  </si>
  <si>
    <t xml:space="preserve"> 903 2023002905 0000 150</t>
  </si>
  <si>
    <t xml:space="preserve"> 901 2023508205 0000 150</t>
  </si>
  <si>
    <t xml:space="preserve"> 901 2023511805 0000 150</t>
  </si>
  <si>
    <t xml:space="preserve"> 901 2023512005 0000 150</t>
  </si>
  <si>
    <t xml:space="preserve"> 000 2024000000 0000 150</t>
  </si>
  <si>
    <t>Контрольно-счетная палата Брянского района</t>
  </si>
  <si>
    <t xml:space="preserve"> 104 2024001405 0000 150</t>
  </si>
  <si>
    <t xml:space="preserve"> 258 2024001405 0000 150</t>
  </si>
  <si>
    <t xml:space="preserve"> 102 2024001405 0000 150</t>
  </si>
  <si>
    <t xml:space="preserve"> 102 2021500105 0000 150</t>
  </si>
  <si>
    <t xml:space="preserve"> 102 2021500205 0000 150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</si>
  <si>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</si>
  <si>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</si>
  <si>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</si>
  <si>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Субсидии муниципальным районам на строительство и реконструкцию (модернизацию) объектов питьевого водоснабжения</t>
  </si>
  <si>
    <t>Субсидии бюджетам муниципальных районов на реализацию мероприятий по обеспечению жильем молодых семей</t>
  </si>
  <si>
    <t>Всего:</t>
  </si>
  <si>
    <t>18211610129010000140</t>
  </si>
  <si>
    <t>83011601053010000140</t>
  </si>
  <si>
    <t>83011601063010000140</t>
  </si>
  <si>
    <t>83011601073010000140</t>
  </si>
  <si>
    <t>83011601083010000140</t>
  </si>
  <si>
    <t>83011601093010000140</t>
  </si>
  <si>
    <t>83011601143010000140</t>
  </si>
  <si>
    <t>83011601153010000140</t>
  </si>
  <si>
    <t>83011601173010000140</t>
  </si>
  <si>
    <t>83011601193010000140</t>
  </si>
  <si>
    <t>83011601203010000140</t>
  </si>
  <si>
    <t>84211601053010000140</t>
  </si>
  <si>
    <t>84211601063010000140</t>
  </si>
  <si>
    <t>84211601203010000140</t>
  </si>
  <si>
    <t>84211602010020000140</t>
  </si>
  <si>
    <t>90111610123010000140</t>
  </si>
  <si>
    <t>Управление мировой юстиции Брянской области</t>
  </si>
  <si>
    <t>Департамент региональной безопасности Брянской области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</si>
  <si>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</si>
  <si>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18210102010010000110</t>
  </si>
  <si>
    <t>11111302065050000130</t>
  </si>
  <si>
    <t>Доходы, поступающие в порядке возмещения  расходов, понесенных в связи с эксплуатацией имущества муниципальных районов</t>
  </si>
  <si>
    <t>90111302995050000130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</si>
  <si>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</si>
  <si>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903 2022530405 0000 150</t>
  </si>
  <si>
    <t>903 2024530305 0000 150</t>
  </si>
  <si>
    <t xml:space="preserve"> 901 2024999905 0000 150</t>
  </si>
  <si>
    <t>Комитет по управлению муниципальным имуществом Брянского района</t>
  </si>
  <si>
    <t>00010000000000000000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</si>
  <si>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</si>
  <si>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</si>
  <si>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</si>
  <si>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</si>
  <si>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</si>
  <si>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</si>
  <si>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</si>
  <si>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</si>
  <si>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</si>
  <si>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действовавших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</si>
  <si>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действавших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</si>
  <si>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действовавших в 2019 году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</si>
  <si>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</t>
  </si>
  <si>
    <t>18210102080010000110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</si>
  <si>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</si>
  <si>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</si>
  <si>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Плата за выбросы загрязняющих веществ в атмосферный воздух стационарными объектами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</si>
  <si>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</si>
  <si>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11111701050050000180</t>
  </si>
  <si>
    <t>83011601113010000140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</si>
  <si>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</t>
  </si>
  <si>
    <t>83011601133010000140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</si>
  <si>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</si>
  <si>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83011601183010000140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</si>
  <si>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</si>
  <si>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83011601333010000140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</si>
  <si>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</si>
  <si>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08111610123010000140</t>
  </si>
  <si>
    <t>10611610123010000140</t>
  </si>
  <si>
    <t>Федеральная служба по надзору в сфере транспорта</t>
  </si>
  <si>
    <t>80811611050010000140</t>
  </si>
  <si>
    <t>Департамент природных ресурсов и экологии Брянской области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</si>
  <si>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 причиненного окружающей среде на особо охранияемых природных территориях), подлежащие зачислению в бюджет муниципального образования</t>
  </si>
  <si>
    <t>на  2025 год</t>
  </si>
  <si>
    <t>83011602010020000140</t>
  </si>
  <si>
    <t>84211601173010000140</t>
  </si>
  <si>
    <t>90111609040050000140</t>
  </si>
  <si>
    <t xml:space="preserve">Денежные средства, изымаемые в собственность муниципального района в соответствии с решениями судов (за исключением обвинительных приговорв судов) </t>
  </si>
  <si>
    <t>90111610032050000140</t>
  </si>
  <si>
    <t>Прочее возмещение ущерба, причиненного муниципальному имуществу миниципального района (за исключением имущества, закрепленного за муниципальными бюджетными (автономными) учреждениям, унитарными предприятиями)</t>
  </si>
  <si>
    <t>80511610123010000140</t>
  </si>
  <si>
    <t>Управление ветеринарии Брянской области</t>
  </si>
  <si>
    <t>83611611050010000140</t>
  </si>
  <si>
    <t>Управление лесами Брянской области</t>
  </si>
  <si>
    <t>104 2022551305 0000 150</t>
  </si>
  <si>
    <t>Субсидии бюджетам муниципальных районов на развитие сети учреждений культурно-досугового типа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</si>
  <si>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</si>
  <si>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903 2022575005 0000 150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</si>
  <si>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</si>
  <si>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102 2024999905 0000 150</t>
  </si>
  <si>
    <t>18210503010010000110</t>
  </si>
  <si>
    <t>18811610123010000140</t>
  </si>
  <si>
    <t>901 2022551105 0000 150</t>
  </si>
  <si>
    <t>Субсидии бюджетам муниципальных районов на проведение комплексных кадастровых работ</t>
  </si>
  <si>
    <t>903 2022521005 0000 150</t>
  </si>
  <si>
    <t>Субсидии муниципальным районам на обеспечение образовательных организаций материально-технической базой для внедрения цифровой образовательной среды</t>
  </si>
  <si>
    <t xml:space="preserve">Заместитель главы администрации </t>
  </si>
  <si>
    <t>Брянского района - начальник</t>
  </si>
  <si>
    <t>финансового управления</t>
  </si>
  <si>
    <t>С.Н. Воронцова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</si>
  <si>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</si>
  <si>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на  2026 год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</si>
  <si>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</si>
  <si>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18210102130010000110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</si>
  <si>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</si>
  <si>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</si>
  <si>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</si>
  <si>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18210302230010000110</t>
  </si>
  <si>
    <t>18210302240010000110</t>
  </si>
  <si>
    <t>18210302250010000110</t>
  </si>
  <si>
    <t>18210302260010000110</t>
  </si>
  <si>
    <t>04811201041010000120</t>
  </si>
  <si>
    <t>04811201042010000120</t>
  </si>
  <si>
    <t>Плата за размещение твердых коммунальных отходов</t>
  </si>
  <si>
    <t>10411302995050000130</t>
  </si>
  <si>
    <t>90111611050010000140</t>
  </si>
  <si>
    <t>90111607090050000140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</si>
  <si>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</si>
  <si>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11111105075050000120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</si>
  <si>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</si>
  <si>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Плата по соглашениям об установлении сервитута</t>
  </si>
  <si>
    <t>11111105313050000120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</si>
  <si>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</si>
  <si>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</si>
  <si>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</t>
  </si>
  <si>
    <t>11111109080050000120</t>
  </si>
  <si>
    <t>11111406025050000430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</si>
  <si>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муниципальных, бюджетных и автономных учреждений)</t>
  </si>
  <si>
    <t>11111406313050000430</t>
  </si>
  <si>
    <t>Плата за увеличение площади земельных участков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</si>
  <si>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</si>
  <si>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бюджетов муниципальных районов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</si>
  <si>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</si>
  <si>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16.</t>
  </si>
  <si>
    <t>000 2190000000 0000 000</t>
  </si>
  <si>
    <t>104 2180501005 0000 150</t>
  </si>
  <si>
    <t>104 2196001005 0000 150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</si>
  <si>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</si>
  <si>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901 2196001005 0000 150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</si>
  <si>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</si>
  <si>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903 2024517905 0000 150</t>
  </si>
  <si>
    <t>Субсидии бюджетам муниципальных районов на модернизацию инфраструктуры общего образования в отдельных субъектах Российской Федерации</t>
  </si>
  <si>
    <t>901 2022524305 0000 150</t>
  </si>
  <si>
    <t>901 2022523905 0000 150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</si>
  <si>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</si>
  <si>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104 2022546705 0000 150</t>
  </si>
  <si>
    <t>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</si>
  <si>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>901 2022552005 0000 150</t>
  </si>
  <si>
    <t>Субсидии бюджетам муниципальных районов на обеспечение комплексного развития сельских территорий</t>
  </si>
  <si>
    <t>901 2022557605 0000 150</t>
  </si>
  <si>
    <t xml:space="preserve">Прогноз  доходов бюджета на 2024 год </t>
  </si>
  <si>
    <t xml:space="preserve"> Кассовые поступления в текущем финансовом году (по состоянию 01.11.2024 г)</t>
  </si>
  <si>
    <t>оценка исполнения 2024 года</t>
  </si>
  <si>
    <t>на  2027 год</t>
  </si>
  <si>
    <t>18210102150010000110</t>
  </si>
  <si>
    <t xml:space="preserve"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</t>
  </si>
  <si>
    <t>84211601073010000140</t>
  </si>
  <si>
    <t>84211601183010000140</t>
  </si>
  <si>
    <t>84211601193010000140</t>
  </si>
  <si>
    <t>11111105325050000120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</si>
  <si>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</si>
  <si>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11111607090050000140</t>
  </si>
  <si>
    <t>901 2022757605 0000 150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</si>
  <si>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</si>
  <si>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903 20245050050000150</t>
  </si>
  <si>
    <t>000 2070000000 0000 000</t>
  </si>
  <si>
    <t>17.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</si>
  <si>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</si>
  <si>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БЕЗВОЗМЕЗДНЫЕ ПОСТУПЛЕНИЯ</t>
  </si>
  <si>
    <t>Прочие безвозмездные поступления в бюджеты муниципальных районов</t>
  </si>
  <si>
    <t>901 2070503005 0000 150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</si>
  <si>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</si>
  <si>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901 2022713905 0000 150</t>
  </si>
  <si>
    <t>000 2 08 00000 00 0000 000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</si>
  <si>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</si>
  <si>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Перечисления из бюджетов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</si>
  <si>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102 2 08 05000 05 0000 150</t>
  </si>
  <si>
    <t>Перечисления из бюджетов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</si>
  <si>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</si>
  <si>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Реестр источников доходов  бюджета Брянского муниципального района Брянской области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</si>
</sst>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 Cyr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b/>
      <sz val="12"/>
      <color rgb="FF000000"/>
      <name val="Arial Cyr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8"/>
      <color rgb="FF000000"/>
      <name val="Arial Cyr"/>
    </font>
    <font>
      <sz val="10"/>
      <color rgb="FF000000"/>
      <name val="Times New Roman"/>
      <family val="2"/>
    </font>
    <font>
      <b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16">
    <xf numFmtId="0" fontId="0" fillId="0" borderId="0"/>
    <xf numFmtId="1" fontId="3" fillId="0" borderId="1">
      <alignment horizontal="center" vertical="center" shrinkToFit="1"/>
    </xf>
    <xf numFmtId="0" fontId="3" fillId="0" borderId="1">
      <alignment horizontal="left" vertical="center" wrapText="1"/>
    </xf>
    <xf numFmtId="0" fontId="3" fillId="0" borderId="1">
      <alignment vertical="center" wrapText="1"/>
    </xf>
    <xf numFmtId="4" fontId="3" fillId="0" borderId="1">
      <alignment horizontal="right" vertical="center" shrinkToFit="1"/>
    </xf>
    <xf numFmtId="0" fontId="4" fillId="0" borderId="0"/>
    <xf numFmtId="0" fontId="5" fillId="0" borderId="4">
      <alignment horizontal="left" vertical="top" wrapText="1"/>
    </xf>
    <xf numFmtId="4" fontId="5" fillId="0" borderId="4">
      <alignment horizontal="right" vertical="top" shrinkToFit="1"/>
    </xf>
    <xf numFmtId="0" fontId="6" fillId="4" borderId="4">
      <alignment horizontal="left" vertical="top" wrapText="1"/>
    </xf>
    <xf numFmtId="4" fontId="6" fillId="4" borderId="4">
      <alignment horizontal="right" vertical="top" shrinkToFit="1"/>
    </xf>
    <xf numFmtId="0" fontId="6" fillId="5" borderId="5">
      <alignment horizontal="left" vertical="top" wrapText="1"/>
    </xf>
    <xf numFmtId="4" fontId="6" fillId="5" borderId="5">
      <alignment horizontal="right" vertical="top" shrinkToFit="1"/>
    </xf>
    <xf numFmtId="0" fontId="11" fillId="0" borderId="0" applyNumberFormat="0" applyFill="0" applyBorder="0" applyAlignment="0" applyProtection="0"/>
    <xf numFmtId="0" fontId="12" fillId="0" borderId="7">
      <alignment horizontal="left" wrapText="1" indent="2"/>
    </xf>
    <xf numFmtId="49" fontId="12" fillId="0" borderId="1">
      <alignment horizontal="center"/>
    </xf>
    <xf numFmtId="4" fontId="13" fillId="0" borderId="1">
      <alignment horizontal="right" shrinkToFit="1"/>
    </xf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13" applyNumberFormat="0" applyAlignment="0" applyProtection="0"/>
    <xf numFmtId="0" fontId="35" fillId="11" borderId="14" applyNumberFormat="0" applyAlignment="0" applyProtection="0"/>
    <xf numFmtId="0" fontId="36" fillId="11" borderId="13" applyNumberFormat="0" applyAlignment="0" applyProtection="0"/>
    <xf numFmtId="0" fontId="37" fillId="0" borderId="15" applyNumberFormat="0" applyFill="0" applyAlignment="0" applyProtection="0"/>
    <xf numFmtId="0" fontId="38" fillId="12" borderId="16" applyNumberFormat="0" applyAlignment="0" applyProtection="0"/>
    <xf numFmtId="0" fontId="39" fillId="0" borderId="0" applyNumberFormat="0" applyFill="0" applyBorder="0" applyAlignment="0" applyProtection="0"/>
    <xf numFmtId="0" fontId="26" fillId="13" borderId="17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0" borderId="0"/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6" fillId="0" borderId="0"/>
    <xf numFmtId="0" fontId="47" fillId="0" borderId="0"/>
    <xf numFmtId="0" fontId="48" fillId="20" borderId="0"/>
    <xf numFmtId="0" fontId="49" fillId="20" borderId="0"/>
    <xf numFmtId="0" fontId="48" fillId="0" borderId="0">
      <alignment wrapText="1"/>
    </xf>
    <xf numFmtId="0" fontId="49" fillId="0" borderId="0">
      <alignment wrapText="1"/>
    </xf>
    <xf numFmtId="0" fontId="48" fillId="0" borderId="0"/>
    <xf numFmtId="0" fontId="49" fillId="0" borderId="0"/>
    <xf numFmtId="0" fontId="50" fillId="0" borderId="0">
      <alignment horizontal="center"/>
    </xf>
    <xf numFmtId="0" fontId="51" fillId="0" borderId="0">
      <alignment horizontal="center"/>
    </xf>
    <xf numFmtId="0" fontId="48" fillId="0" borderId="0">
      <alignment horizontal="right"/>
    </xf>
    <xf numFmtId="0" fontId="49" fillId="0" borderId="0">
      <alignment horizontal="right"/>
    </xf>
    <xf numFmtId="0" fontId="48" fillId="20" borderId="9"/>
    <xf numFmtId="0" fontId="49" fillId="20" borderId="9"/>
    <xf numFmtId="0" fontId="48" fillId="0" borderId="1">
      <alignment horizontal="center" vertical="center" wrapText="1"/>
    </xf>
    <xf numFmtId="0" fontId="49" fillId="0" borderId="1">
      <alignment horizontal="center" vertical="center" wrapText="1"/>
    </xf>
    <xf numFmtId="0" fontId="48" fillId="20" borderId="6"/>
    <xf numFmtId="0" fontId="49" fillId="20" borderId="6"/>
    <xf numFmtId="0" fontId="48" fillId="20" borderId="0">
      <alignment shrinkToFit="1"/>
    </xf>
    <xf numFmtId="0" fontId="49" fillId="20" borderId="0">
      <alignment shrinkToFit="1"/>
    </xf>
    <xf numFmtId="0" fontId="52" fillId="0" borderId="6">
      <alignment horizontal="right"/>
    </xf>
    <xf numFmtId="0" fontId="53" fillId="0" borderId="6">
      <alignment horizontal="right"/>
    </xf>
    <xf numFmtId="4" fontId="52" fillId="21" borderId="6">
      <alignment horizontal="right" vertical="top" shrinkToFit="1"/>
    </xf>
    <xf numFmtId="4" fontId="53" fillId="21" borderId="6">
      <alignment horizontal="right" vertical="top" shrinkToFit="1"/>
    </xf>
    <xf numFmtId="4" fontId="52" fillId="22" borderId="6">
      <alignment horizontal="right" vertical="top" shrinkToFit="1"/>
    </xf>
    <xf numFmtId="4" fontId="53" fillId="22" borderId="6">
      <alignment horizontal="right" vertical="top" shrinkToFit="1"/>
    </xf>
    <xf numFmtId="0" fontId="48" fillId="0" borderId="0">
      <alignment horizontal="left" wrapText="1"/>
    </xf>
    <xf numFmtId="0" fontId="49" fillId="0" borderId="0">
      <alignment horizontal="left" wrapText="1"/>
    </xf>
    <xf numFmtId="0" fontId="52" fillId="0" borderId="1">
      <alignment vertical="top" wrapText="1"/>
    </xf>
    <xf numFmtId="0" fontId="53" fillId="0" borderId="1">
      <alignment vertical="top" wrapText="1"/>
    </xf>
    <xf numFmtId="49" fontId="48" fillId="0" borderId="1">
      <alignment horizontal="center" vertical="top" shrinkToFit="1"/>
    </xf>
    <xf numFmtId="49" fontId="49" fillId="0" borderId="1">
      <alignment horizontal="center" vertical="top" shrinkToFit="1"/>
    </xf>
    <xf numFmtId="4" fontId="52" fillId="21" borderId="1">
      <alignment horizontal="right" vertical="top" shrinkToFit="1"/>
    </xf>
    <xf numFmtId="4" fontId="53" fillId="21" borderId="1">
      <alignment horizontal="right" vertical="top" shrinkToFit="1"/>
    </xf>
    <xf numFmtId="4" fontId="52" fillId="22" borderId="1">
      <alignment horizontal="right" vertical="top" shrinkToFit="1"/>
    </xf>
    <xf numFmtId="4" fontId="53" fillId="22" borderId="1">
      <alignment horizontal="right" vertical="top" shrinkToFit="1"/>
    </xf>
    <xf numFmtId="0" fontId="48" fillId="20" borderId="3"/>
    <xf numFmtId="0" fontId="49" fillId="20" borderId="3"/>
    <xf numFmtId="0" fontId="48" fillId="20" borderId="3">
      <alignment horizontal="center"/>
    </xf>
    <xf numFmtId="0" fontId="49" fillId="20" borderId="3">
      <alignment horizontal="center"/>
    </xf>
    <xf numFmtId="4" fontId="52" fillId="0" borderId="1">
      <alignment horizontal="right" vertical="top" shrinkToFit="1"/>
    </xf>
    <xf numFmtId="4" fontId="53" fillId="0" borderId="1">
      <alignment horizontal="right" vertical="top" shrinkToFit="1"/>
    </xf>
    <xf numFmtId="49" fontId="48" fillId="0" borderId="1">
      <alignment horizontal="left" vertical="top" wrapText="1" indent="2"/>
    </xf>
    <xf numFmtId="49" fontId="49" fillId="0" borderId="1">
      <alignment horizontal="left" vertical="top" wrapText="1" indent="2"/>
    </xf>
    <xf numFmtId="4" fontId="48" fillId="0" borderId="1">
      <alignment horizontal="right" vertical="top" shrinkToFit="1"/>
    </xf>
    <xf numFmtId="4" fontId="49" fillId="0" borderId="1">
      <alignment horizontal="right" vertical="top" shrinkToFit="1"/>
    </xf>
    <xf numFmtId="0" fontId="48" fillId="20" borderId="3">
      <alignment shrinkToFit="1"/>
    </xf>
    <xf numFmtId="0" fontId="49" fillId="20" borderId="3">
      <alignment shrinkToFit="1"/>
    </xf>
    <xf numFmtId="0" fontId="48" fillId="20" borderId="6">
      <alignment horizontal="center"/>
    </xf>
    <xf numFmtId="0" fontId="49" fillId="20" borderId="6">
      <alignment horizontal="center"/>
    </xf>
    <xf numFmtId="0" fontId="53" fillId="0" borderId="1">
      <alignment vertical="top" wrapText="1"/>
    </xf>
    <xf numFmtId="0" fontId="54" fillId="0" borderId="9"/>
    <xf numFmtId="4" fontId="53" fillId="22" borderId="1">
      <alignment horizontal="right" vertical="top" shrinkToFit="1"/>
    </xf>
    <xf numFmtId="0" fontId="49" fillId="0" borderId="19"/>
    <xf numFmtId="4" fontId="55" fillId="0" borderId="8">
      <alignment horizontal="right" shrinkToFit="1"/>
    </xf>
    <xf numFmtId="2" fontId="55" fillId="0" borderId="20">
      <alignment horizontal="center" shrinkToFit="1"/>
    </xf>
    <xf numFmtId="4" fontId="55" fillId="0" borderId="20">
      <alignment horizontal="right" shrinkToFit="1"/>
    </xf>
    <xf numFmtId="0" fontId="43" fillId="0" borderId="0"/>
    <xf numFmtId="0" fontId="46" fillId="0" borderId="0"/>
    <xf numFmtId="0" fontId="47" fillId="0" borderId="0"/>
    <xf numFmtId="0" fontId="22" fillId="0" borderId="0">
      <alignment vertical="top" wrapText="1"/>
    </xf>
    <xf numFmtId="0" fontId="56" fillId="0" borderId="0">
      <alignment vertical="top" wrapText="1"/>
    </xf>
    <xf numFmtId="0" fontId="46" fillId="0" borderId="0"/>
    <xf numFmtId="164" fontId="43" fillId="0" borderId="0" applyFont="0" applyFill="0" applyBorder="0" applyAlignment="0" applyProtection="0"/>
    <xf numFmtId="49" fontId="12" fillId="0" borderId="1">
      <alignment horizontal="center"/>
    </xf>
    <xf numFmtId="4" fontId="55" fillId="0" borderId="8">
      <alignment horizontal="right" shrinkToFit="1"/>
    </xf>
  </cellStyleXfs>
  <cellXfs count="95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Protection="1">
      <protection locked="0"/>
    </xf>
    <xf numFmtId="4" fontId="2" fillId="0" borderId="0" xfId="0" applyNumberFormat="1" applyFont="1" applyFill="1"/>
    <xf numFmtId="4" fontId="1" fillId="0" borderId="0" xfId="0" applyNumberFormat="1" applyFont="1" applyFill="1"/>
    <xf numFmtId="4" fontId="17" fillId="0" borderId="2" xfId="15" applyFont="1" applyBorder="1" applyAlignment="1" applyProtection="1">
      <alignment horizontal="center" vertical="center" shrinkToFit="1"/>
    </xf>
    <xf numFmtId="0" fontId="18" fillId="0" borderId="2" xfId="0" applyFont="1" applyFill="1" applyBorder="1"/>
    <xf numFmtId="0" fontId="19" fillId="0" borderId="2" xfId="0" applyFont="1" applyFill="1" applyBorder="1"/>
    <xf numFmtId="0" fontId="19" fillId="6" borderId="2" xfId="0" applyFont="1" applyFill="1" applyBorder="1"/>
    <xf numFmtId="49" fontId="15" fillId="0" borderId="0" xfId="1" applyNumberFormat="1" applyFont="1" applyBorder="1" applyAlignment="1" applyProtection="1">
      <alignment horizontal="center" vertical="center" shrinkToFit="1"/>
    </xf>
    <xf numFmtId="0" fontId="19" fillId="0" borderId="0" xfId="0" applyFont="1" applyFill="1"/>
    <xf numFmtId="49" fontId="21" fillId="2" borderId="2" xfId="14" applyFont="1" applyFill="1" applyBorder="1" applyAlignment="1" applyProtection="1">
      <alignment horizontal="center" vertical="center"/>
    </xf>
    <xf numFmtId="49" fontId="22" fillId="0" borderId="2" xfId="14" applyFont="1" applyBorder="1" applyAlignment="1" applyProtection="1">
      <alignment horizontal="center" vertical="center"/>
    </xf>
    <xf numFmtId="4" fontId="22" fillId="0" borderId="2" xfId="0" applyNumberFormat="1" applyFont="1" applyFill="1" applyBorder="1" applyAlignment="1">
      <alignment horizontal="left" vertical="center" wrapText="1"/>
    </xf>
    <xf numFmtId="0" fontId="21" fillId="2" borderId="2" xfId="13" applyNumberFormat="1" applyFont="1" applyFill="1" applyBorder="1" applyAlignment="1" applyProtection="1">
      <alignment horizontal="left" wrapText="1"/>
    </xf>
    <xf numFmtId="0" fontId="21" fillId="2" borderId="2" xfId="13" applyNumberFormat="1" applyFont="1" applyFill="1" applyBorder="1" applyAlignment="1" applyProtection="1">
      <alignment horizontal="left" vertical="center" wrapText="1"/>
    </xf>
    <xf numFmtId="0" fontId="22" fillId="0" borderId="2" xfId="13" applyNumberFormat="1" applyFont="1" applyBorder="1" applyAlignment="1" applyProtection="1">
      <alignment horizontal="left" wrapText="1"/>
    </xf>
    <xf numFmtId="0" fontId="22" fillId="0" borderId="2" xfId="13" applyNumberFormat="1" applyFont="1" applyBorder="1" applyAlignment="1" applyProtection="1">
      <alignment horizontal="left" vertical="center" wrapText="1"/>
    </xf>
    <xf numFmtId="0" fontId="22" fillId="6" borderId="2" xfId="3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/>
    <xf numFmtId="4" fontId="22" fillId="6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center" vertical="center" wrapText="1"/>
    </xf>
    <xf numFmtId="0" fontId="24" fillId="6" borderId="2" xfId="12" applyFont="1" applyFill="1" applyBorder="1" applyAlignment="1">
      <alignment horizontal="left" wrapText="1"/>
    </xf>
    <xf numFmtId="49" fontId="20" fillId="2" borderId="2" xfId="0" applyNumberFormat="1" applyFont="1" applyFill="1" applyBorder="1" applyAlignment="1">
      <alignment horizontal="left" wrapText="1"/>
    </xf>
    <xf numFmtId="49" fontId="20" fillId="2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left" wrapText="1"/>
    </xf>
    <xf numFmtId="1" fontId="15" fillId="0" borderId="2" xfId="1" applyNumberFormat="1" applyFont="1" applyBorder="1" applyProtection="1">
      <alignment horizontal="center" vertical="center" shrinkToFi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vertical="center" wrapText="1"/>
    </xf>
    <xf numFmtId="0" fontId="25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2" fontId="17" fillId="6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21" fillId="2" borderId="2" xfId="0" applyNumberFormat="1" applyFont="1" applyFill="1" applyBorder="1" applyAlignment="1">
      <alignment horizontal="center" vertical="center" wrapText="1"/>
    </xf>
    <xf numFmtId="2" fontId="22" fillId="6" borderId="2" xfId="3" applyNumberFormat="1" applyFont="1" applyFill="1" applyBorder="1" applyAlignment="1" applyProtection="1">
      <alignment horizontal="center" vertical="center" wrapText="1"/>
    </xf>
    <xf numFmtId="4" fontId="9" fillId="0" borderId="2" xfId="15" applyFont="1" applyBorder="1" applyAlignment="1" applyProtection="1">
      <alignment horizontal="center" vertical="center" shrinkToFit="1"/>
    </xf>
    <xf numFmtId="2" fontId="21" fillId="2" borderId="2" xfId="3" applyNumberFormat="1" applyFont="1" applyFill="1" applyBorder="1" applyAlignment="1" applyProtection="1">
      <alignment horizontal="center" vertical="center" wrapText="1"/>
    </xf>
    <xf numFmtId="4" fontId="9" fillId="6" borderId="2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 wrapText="1"/>
    </xf>
    <xf numFmtId="4" fontId="17" fillId="6" borderId="2" xfId="4" applyNumberFormat="1" applyFont="1" applyFill="1" applyBorder="1" applyAlignment="1" applyProtection="1">
      <alignment horizontal="center" vertical="center" shrinkToFit="1"/>
    </xf>
    <xf numFmtId="4" fontId="21" fillId="2" borderId="2" xfId="0" applyNumberFormat="1" applyFont="1" applyFill="1" applyBorder="1" applyAlignment="1">
      <alignment horizontal="left" vertical="center" wrapText="1"/>
    </xf>
    <xf numFmtId="49" fontId="21" fillId="2" borderId="2" xfId="1" applyNumberFormat="1" applyFont="1" applyFill="1" applyBorder="1" applyAlignment="1" applyProtection="1">
      <alignment horizontal="center" vertical="center" shrinkToFit="1"/>
    </xf>
    <xf numFmtId="0" fontId="21" fillId="2" borderId="2" xfId="3" applyNumberFormat="1" applyFont="1" applyFill="1" applyBorder="1" applyAlignment="1" applyProtection="1">
      <alignment horizontal="left" vertical="center" wrapText="1"/>
    </xf>
    <xf numFmtId="4" fontId="16" fillId="2" borderId="2" xfId="4" applyFont="1" applyFill="1" applyBorder="1" applyAlignment="1" applyProtection="1">
      <alignment horizontal="center" vertical="center" shrinkToFit="1"/>
    </xf>
    <xf numFmtId="4" fontId="16" fillId="2" borderId="2" xfId="4" applyNumberFormat="1" applyFont="1" applyFill="1" applyBorder="1" applyAlignment="1" applyProtection="1">
      <alignment horizontal="center" vertical="center" shrinkToFit="1"/>
    </xf>
    <xf numFmtId="49" fontId="22" fillId="0" borderId="2" xfId="1" applyNumberFormat="1" applyFont="1" applyBorder="1" applyAlignment="1" applyProtection="1">
      <alignment horizontal="center" vertical="center" shrinkToFit="1"/>
    </xf>
    <xf numFmtId="1" fontId="15" fillId="0" borderId="0" xfId="1" applyNumberFormat="1" applyFont="1" applyBorder="1" applyAlignment="1" applyProtection="1">
      <alignment vertical="center" shrinkToFit="1"/>
    </xf>
    <xf numFmtId="0" fontId="15" fillId="0" borderId="2" xfId="2" applyNumberFormat="1" applyFont="1" applyBorder="1" applyAlignment="1" applyProtection="1">
      <alignment vertical="center" wrapText="1"/>
    </xf>
    <xf numFmtId="49" fontId="15" fillId="0" borderId="2" xfId="1" applyNumberFormat="1" applyFont="1" applyBorder="1" applyAlignment="1" applyProtection="1">
      <alignment horizontal="center" vertical="center" shrinkToFit="1"/>
    </xf>
    <xf numFmtId="0" fontId="15" fillId="0" borderId="2" xfId="3" applyNumberFormat="1" applyFont="1" applyBorder="1" applyProtection="1">
      <alignment vertical="center" wrapText="1"/>
    </xf>
    <xf numFmtId="0" fontId="10" fillId="0" borderId="2" xfId="3" applyNumberFormat="1" applyFont="1" applyBorder="1" applyProtection="1">
      <alignment vertical="center" wrapText="1"/>
    </xf>
    <xf numFmtId="4" fontId="17" fillId="6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4" fillId="0" borderId="2" xfId="1" applyNumberFormat="1" applyFont="1" applyBorder="1" applyAlignment="1" applyProtection="1">
      <alignment horizontal="left" vertical="center" shrinkToFit="1"/>
    </xf>
    <xf numFmtId="4" fontId="22" fillId="6" borderId="2" xfId="0" applyNumberFormat="1" applyFont="1" applyFill="1" applyBorder="1" applyAlignment="1">
      <alignment horizontal="left" vertical="center" wrapText="1"/>
    </xf>
    <xf numFmtId="49" fontId="22" fillId="6" borderId="2" xfId="14" applyFont="1" applyFill="1" applyBorder="1" applyAlignment="1" applyProtection="1">
      <alignment horizontal="center" vertical="center"/>
    </xf>
    <xf numFmtId="4" fontId="17" fillId="6" borderId="2" xfId="4" applyFont="1" applyFill="1" applyBorder="1" applyAlignment="1" applyProtection="1">
      <alignment horizontal="center" vertical="center" shrinkToFit="1"/>
    </xf>
    <xf numFmtId="1" fontId="15" fillId="0" borderId="2" xfId="1" applyNumberFormat="1" applyFont="1" applyBorder="1" applyAlignment="1" applyProtection="1">
      <alignment horizontal="left" vertical="center" shrinkToFit="1"/>
    </xf>
    <xf numFmtId="4" fontId="16" fillId="0" borderId="2" xfId="4" applyFont="1" applyBorder="1" applyAlignment="1" applyProtection="1">
      <alignment horizontal="center" vertical="center" shrinkToFit="1"/>
    </xf>
    <xf numFmtId="4" fontId="16" fillId="0" borderId="2" xfId="4" applyNumberFormat="1" applyFont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>
      <alignment vertical="center" wrapText="1"/>
    </xf>
    <xf numFmtId="49" fontId="20" fillId="3" borderId="2" xfId="0" applyNumberFormat="1" applyFont="1" applyFill="1" applyBorder="1" applyAlignment="1">
      <alignment horizontal="left" wrapText="1"/>
    </xf>
    <xf numFmtId="49" fontId="20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4" fontId="21" fillId="2" borderId="2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left" vertical="top" wrapText="1"/>
    </xf>
    <xf numFmtId="2" fontId="21" fillId="2" borderId="2" xfId="1" applyNumberFormat="1" applyFont="1" applyFill="1" applyBorder="1" applyAlignment="1" applyProtection="1">
      <alignment horizontal="center" vertical="center" shrinkToFit="1"/>
    </xf>
    <xf numFmtId="4" fontId="9" fillId="6" borderId="2" xfId="4" applyFont="1" applyFill="1" applyBorder="1" applyAlignment="1" applyProtection="1">
      <alignment horizontal="center" vertical="center" shrinkToFit="1"/>
    </xf>
    <xf numFmtId="49" fontId="20" fillId="2" borderId="2" xfId="0" applyNumberFormat="1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4" fontId="22" fillId="6" borderId="2" xfId="4" applyNumberFormat="1" applyFont="1" applyFill="1" applyBorder="1" applyAlignment="1" applyProtection="1">
      <alignment horizontal="left" vertical="center" wrapText="1"/>
    </xf>
    <xf numFmtId="4" fontId="16" fillId="2" borderId="2" xfId="15" applyFont="1" applyFill="1" applyBorder="1" applyAlignment="1" applyProtection="1">
      <alignment horizontal="center" vertical="center" shrinkToFit="1"/>
    </xf>
    <xf numFmtId="4" fontId="57" fillId="2" borderId="2" xfId="15" applyFont="1" applyFill="1" applyBorder="1" applyAlignment="1" applyProtection="1">
      <alignment horizontal="center" vertical="center" shrinkToFit="1"/>
    </xf>
    <xf numFmtId="0" fontId="22" fillId="0" borderId="1" xfId="1" applyNumberFormat="1" applyFont="1" applyAlignment="1" applyProtection="1">
      <alignment vertical="center" wrapText="1"/>
    </xf>
    <xf numFmtId="0" fontId="21" fillId="2" borderId="1" xfId="1" applyNumberFormat="1" applyFont="1" applyFill="1" applyAlignment="1" applyProtection="1">
      <alignment horizontal="left" vertical="center" wrapText="1"/>
    </xf>
    <xf numFmtId="0" fontId="22" fillId="2" borderId="1" xfId="1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16">
    <cellStyle name="br" xfId="42"/>
    <cellStyle name="br 2" xfId="43"/>
    <cellStyle name="col" xfId="44"/>
    <cellStyle name="col 2" xfId="45"/>
    <cellStyle name="style0" xfId="46"/>
    <cellStyle name="style0 2" xfId="47"/>
    <cellStyle name="td" xfId="48"/>
    <cellStyle name="td 2" xfId="49"/>
    <cellStyle name="tr" xfId="50"/>
    <cellStyle name="tr 2" xfId="51"/>
    <cellStyle name="xl21" xfId="52"/>
    <cellStyle name="xl21 2" xfId="53"/>
    <cellStyle name="xl22" xfId="54"/>
    <cellStyle name="xl22 2" xfId="55"/>
    <cellStyle name="xl23" xfId="56"/>
    <cellStyle name="xl23 2" xfId="57"/>
    <cellStyle name="xl24" xfId="58"/>
    <cellStyle name="xl24 2" xfId="59"/>
    <cellStyle name="xl25" xfId="60"/>
    <cellStyle name="xl25 2" xfId="61"/>
    <cellStyle name="xl26" xfId="62"/>
    <cellStyle name="xl26 2" xfId="63"/>
    <cellStyle name="xl27" xfId="64"/>
    <cellStyle name="xl27 2" xfId="65"/>
    <cellStyle name="xl28" xfId="66"/>
    <cellStyle name="xl28 2" xfId="67"/>
    <cellStyle name="xl29" xfId="68"/>
    <cellStyle name="xl29 2" xfId="69"/>
    <cellStyle name="xl30" xfId="1"/>
    <cellStyle name="xl30 2" xfId="71"/>
    <cellStyle name="xl30 3" xfId="70"/>
    <cellStyle name="xl31" xfId="13"/>
    <cellStyle name="xl31 2" xfId="73"/>
    <cellStyle name="xl31 3" xfId="72"/>
    <cellStyle name="xl32" xfId="74"/>
    <cellStyle name="xl32 2" xfId="75"/>
    <cellStyle name="xl33" xfId="76"/>
    <cellStyle name="xl33 2" xfId="77"/>
    <cellStyle name="xl34" xfId="78"/>
    <cellStyle name="xl34 2" xfId="79"/>
    <cellStyle name="xl35" xfId="2"/>
    <cellStyle name="xl35 2" xfId="81"/>
    <cellStyle name="xl35 3" xfId="80"/>
    <cellStyle name="xl36" xfId="82"/>
    <cellStyle name="xl36 2" xfId="83"/>
    <cellStyle name="xl37" xfId="10"/>
    <cellStyle name="xl37 2" xfId="85"/>
    <cellStyle name="xl37 3" xfId="84"/>
    <cellStyle name="xl38" xfId="8"/>
    <cellStyle name="xl38 2" xfId="87"/>
    <cellStyle name="xl38 3" xfId="86"/>
    <cellStyle name="xl39" xfId="6"/>
    <cellStyle name="xl39 2" xfId="89"/>
    <cellStyle name="xl39 3" xfId="88"/>
    <cellStyle name="xl40" xfId="90"/>
    <cellStyle name="xl40 2" xfId="91"/>
    <cellStyle name="xl41" xfId="92"/>
    <cellStyle name="xl41 2" xfId="93"/>
    <cellStyle name="xl42" xfId="94"/>
    <cellStyle name="xl42 2" xfId="95"/>
    <cellStyle name="xl43" xfId="14"/>
    <cellStyle name="xl43 2" xfId="97"/>
    <cellStyle name="xl43 3" xfId="96"/>
    <cellStyle name="xl44" xfId="98"/>
    <cellStyle name="xl44 2" xfId="99"/>
    <cellStyle name="xl45" xfId="15"/>
    <cellStyle name="xl47" xfId="11"/>
    <cellStyle name="xl48" xfId="9"/>
    <cellStyle name="xl49" xfId="7"/>
    <cellStyle name="xl50" xfId="115"/>
    <cellStyle name="xl52" xfId="114"/>
    <cellStyle name="xl57" xfId="3"/>
    <cellStyle name="xl58" xfId="4"/>
    <cellStyle name="xl61" xfId="100"/>
    <cellStyle name="xl62" xfId="5"/>
    <cellStyle name="xl63" xfId="101"/>
    <cellStyle name="xl64" xfId="102"/>
    <cellStyle name="xl84" xfId="103"/>
    <cellStyle name="xl95" xfId="104"/>
    <cellStyle name="xl96" xfId="105"/>
    <cellStyle name="xl97" xfId="106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Гиперссылка" xfId="12" builtinId="8"/>
    <cellStyle name="Гиперссылка 2" xfId="41"/>
    <cellStyle name="Заголовок 1" xfId="17" builtinId="16" customBuiltin="1"/>
    <cellStyle name="Заголовок 2" xfId="18" builtinId="17" customBuiltin="1"/>
    <cellStyle name="Заголовок 3" xfId="19" builtinId="18" customBuiltin="1"/>
    <cellStyle name="Заголовок 4" xfId="20" builtinId="19" customBuiltin="1"/>
    <cellStyle name="Итог" xfId="32" builtinId="25" customBuiltin="1"/>
    <cellStyle name="Контрольная ячейка" xfId="28" builtinId="23" customBuiltin="1"/>
    <cellStyle name="Название" xfId="16" builtinId="15" customBuiltin="1"/>
    <cellStyle name="Нейтральный" xfId="23" builtinId="28" customBuiltin="1"/>
    <cellStyle name="Обычный" xfId="0" builtinId="0"/>
    <cellStyle name="Обычный 2" xfId="107"/>
    <cellStyle name="Обычный 3" xfId="108"/>
    <cellStyle name="Обычный 4" xfId="109"/>
    <cellStyle name="Обычный 5" xfId="110"/>
    <cellStyle name="Обычный 6" xfId="111"/>
    <cellStyle name="Обычный 6 2" xfId="112"/>
    <cellStyle name="Обычный 7" xfId="40"/>
    <cellStyle name="Обычный 8" xfId="39"/>
    <cellStyle name="Плохой" xfId="22" builtinId="27" customBuiltin="1"/>
    <cellStyle name="Пояснение" xfId="31" builtinId="53" customBuiltin="1"/>
    <cellStyle name="Примечание" xfId="30" builtinId="10" customBuiltin="1"/>
    <cellStyle name="Связанная ячейка" xfId="27" builtinId="24" customBuiltin="1"/>
    <cellStyle name="Текст предупреждения" xfId="29" builtinId="11" customBuiltin="1"/>
    <cellStyle name="Финансовый 2" xfId="113"/>
    <cellStyle name="Хороший" xfId="21" builtinId="26" customBuiltin="1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tabSelected="1" view="pageBreakPreview" topLeftCell="A138" zoomScale="90" zoomScaleNormal="85" zoomScaleSheetLayoutView="90" workbookViewId="0">
      <selection activeCell="H13" sqref="H13"/>
    </sheetView>
  </sheetViews>
  <sheetFormatPr defaultRowHeight="12" x14ac:dyDescent="0.2"/>
  <cols>
    <col min="1" max="1" width="11.28515625" style="5" customWidth="1"/>
    <col min="2" max="2" width="40.28515625" style="1" customWidth="1"/>
    <col min="3" max="3" width="24.85546875" style="5" customWidth="1"/>
    <col min="4" max="4" width="46.42578125" style="1" customWidth="1"/>
    <col min="5" max="5" width="26.140625" style="1" customWidth="1"/>
    <col min="6" max="11" width="18.85546875" style="1" customWidth="1"/>
    <col min="12" max="12" width="3.140625" style="1" customWidth="1"/>
    <col min="13" max="13" width="16" style="1" customWidth="1"/>
    <col min="14" max="16384" width="9.140625" style="1"/>
  </cols>
  <sheetData>
    <row r="1" spans="1:13" x14ac:dyDescent="0.2">
      <c r="B1" s="3"/>
      <c r="C1" s="3"/>
      <c r="D1" s="4"/>
      <c r="E1" s="4"/>
      <c r="F1" s="4"/>
      <c r="G1" s="4"/>
      <c r="H1" s="4"/>
      <c r="I1" s="4"/>
      <c r="J1" s="4"/>
      <c r="K1" s="4"/>
    </row>
    <row r="2" spans="1:13" ht="39" customHeight="1" x14ac:dyDescent="0.2">
      <c r="A2" s="91" t="s">
        <v>332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3" x14ac:dyDescent="0.2">
      <c r="A3" s="5" t="s">
        <v>43</v>
      </c>
      <c r="B3" s="3"/>
      <c r="C3" s="3"/>
      <c r="D3" s="4"/>
      <c r="E3" s="4"/>
      <c r="F3" s="4"/>
      <c r="G3" s="4"/>
      <c r="H3" s="4"/>
      <c r="I3" s="4"/>
      <c r="J3" s="4"/>
      <c r="K3" s="4"/>
    </row>
    <row r="4" spans="1:13" x14ac:dyDescent="0.2">
      <c r="A4" s="5" t="s">
        <v>44</v>
      </c>
      <c r="B4" s="3"/>
      <c r="C4" s="3"/>
      <c r="D4" s="4"/>
      <c r="E4" s="4"/>
      <c r="F4" s="4"/>
      <c r="G4" s="4"/>
      <c r="H4" s="4"/>
      <c r="I4" s="4"/>
      <c r="J4" s="4"/>
      <c r="K4" s="4" t="s">
        <v>35</v>
      </c>
    </row>
    <row r="5" spans="1:13" x14ac:dyDescent="0.2">
      <c r="A5" s="5" t="s">
        <v>45</v>
      </c>
      <c r="B5" s="3"/>
      <c r="C5" s="3"/>
      <c r="D5" s="4"/>
      <c r="E5" s="4"/>
      <c r="F5" s="4"/>
      <c r="G5" s="4"/>
      <c r="H5" s="4"/>
      <c r="I5" s="4"/>
      <c r="J5" s="4"/>
      <c r="K5" s="4"/>
    </row>
    <row r="6" spans="1:13" ht="12" customHeight="1" x14ac:dyDescent="0.2">
      <c r="A6" s="92" t="s">
        <v>36</v>
      </c>
      <c r="B6" s="93" t="s">
        <v>37</v>
      </c>
      <c r="C6" s="93" t="s">
        <v>38</v>
      </c>
      <c r="D6" s="93"/>
      <c r="E6" s="94" t="s">
        <v>41</v>
      </c>
      <c r="F6" s="93" t="s">
        <v>303</v>
      </c>
      <c r="G6" s="93" t="s">
        <v>304</v>
      </c>
      <c r="H6" s="94" t="s">
        <v>305</v>
      </c>
      <c r="I6" s="94" t="s">
        <v>42</v>
      </c>
      <c r="J6" s="94"/>
      <c r="K6" s="94"/>
    </row>
    <row r="7" spans="1:13" ht="12" customHeight="1" x14ac:dyDescent="0.2">
      <c r="A7" s="92"/>
      <c r="B7" s="93"/>
      <c r="C7" s="93"/>
      <c r="D7" s="93"/>
      <c r="E7" s="94"/>
      <c r="F7" s="93"/>
      <c r="G7" s="93"/>
      <c r="H7" s="94"/>
      <c r="I7" s="94" t="s">
        <v>226</v>
      </c>
      <c r="J7" s="94" t="s">
        <v>254</v>
      </c>
      <c r="K7" s="94" t="s">
        <v>306</v>
      </c>
    </row>
    <row r="8" spans="1:13" ht="65.25" customHeight="1" x14ac:dyDescent="0.2">
      <c r="A8" s="92"/>
      <c r="B8" s="93"/>
      <c r="C8" s="62" t="s">
        <v>39</v>
      </c>
      <c r="D8" s="71" t="s">
        <v>40</v>
      </c>
      <c r="E8" s="94"/>
      <c r="F8" s="93"/>
      <c r="G8" s="93"/>
      <c r="H8" s="94"/>
      <c r="I8" s="94"/>
      <c r="J8" s="94"/>
      <c r="K8" s="94"/>
    </row>
    <row r="9" spans="1:13" x14ac:dyDescent="0.2">
      <c r="A9" s="6">
        <v>1</v>
      </c>
      <c r="B9" s="62" t="s">
        <v>24</v>
      </c>
      <c r="C9" s="62" t="s">
        <v>25</v>
      </c>
      <c r="D9" s="62" t="s">
        <v>26</v>
      </c>
      <c r="E9" s="63">
        <v>5</v>
      </c>
      <c r="F9" s="62" t="s">
        <v>27</v>
      </c>
      <c r="G9" s="62" t="s">
        <v>28</v>
      </c>
      <c r="H9" s="63">
        <v>8</v>
      </c>
      <c r="I9" s="63">
        <v>9</v>
      </c>
      <c r="J9" s="63">
        <v>10</v>
      </c>
      <c r="K9" s="63">
        <v>11</v>
      </c>
    </row>
    <row r="10" spans="1:13" s="2" customFormat="1" ht="14.25" x14ac:dyDescent="0.2">
      <c r="A10" s="11"/>
      <c r="B10" s="72" t="s">
        <v>6</v>
      </c>
      <c r="C10" s="73" t="s">
        <v>192</v>
      </c>
      <c r="D10" s="72" t="s">
        <v>6</v>
      </c>
      <c r="E10" s="74"/>
      <c r="F10" s="75">
        <f t="shared" ref="F10:K10" si="0">F11+F20+F25+F30+F33+F42+F48+F52+F56+F93</f>
        <v>745730654.53999996</v>
      </c>
      <c r="G10" s="75">
        <f t="shared" si="0"/>
        <v>723853173.99000001</v>
      </c>
      <c r="H10" s="75">
        <f>H11+H20+H25+H30+H33+H42+H48+H52+H56+H93</f>
        <v>852921159</v>
      </c>
      <c r="I10" s="75">
        <f t="shared" si="0"/>
        <v>769116280</v>
      </c>
      <c r="J10" s="75">
        <f t="shared" si="0"/>
        <v>745230289</v>
      </c>
      <c r="K10" s="75">
        <f t="shared" si="0"/>
        <v>794927920</v>
      </c>
      <c r="M10" s="9"/>
    </row>
    <row r="11" spans="1:13" s="2" customFormat="1" ht="14.25" x14ac:dyDescent="0.2">
      <c r="A11" s="11" t="s">
        <v>91</v>
      </c>
      <c r="B11" s="28" t="s">
        <v>1</v>
      </c>
      <c r="C11" s="29" t="s">
        <v>46</v>
      </c>
      <c r="D11" s="28" t="s">
        <v>1</v>
      </c>
      <c r="E11" s="76"/>
      <c r="F11" s="77">
        <f>SUM(F12:F18)</f>
        <v>620803588.53999996</v>
      </c>
      <c r="G11" s="77">
        <f t="shared" ref="G11:H11" si="1">SUM(G12:G18)</f>
        <v>610857027.77999997</v>
      </c>
      <c r="H11" s="77">
        <f t="shared" si="1"/>
        <v>725680600</v>
      </c>
      <c r="I11" s="77">
        <f>SUM(I12:I19)</f>
        <v>649915200</v>
      </c>
      <c r="J11" s="77">
        <f t="shared" ref="J11:K11" si="2">SUM(J12:J19)</f>
        <v>626451540</v>
      </c>
      <c r="K11" s="77">
        <f t="shared" si="2"/>
        <v>672396400</v>
      </c>
    </row>
    <row r="12" spans="1:13" ht="76.5" customHeight="1" x14ac:dyDescent="0.2">
      <c r="A12" s="12"/>
      <c r="B12" s="18" t="s">
        <v>101</v>
      </c>
      <c r="C12" s="31" t="s">
        <v>183</v>
      </c>
      <c r="D12" s="30" t="s">
        <v>3</v>
      </c>
      <c r="E12" s="78" t="s">
        <v>30</v>
      </c>
      <c r="F12" s="61">
        <v>428460000</v>
      </c>
      <c r="G12" s="61">
        <v>364477037.55000001</v>
      </c>
      <c r="H12" s="61">
        <v>445675600</v>
      </c>
      <c r="I12" s="47">
        <v>440460200</v>
      </c>
      <c r="J12" s="47">
        <v>422445540</v>
      </c>
      <c r="K12" s="47">
        <v>455389400</v>
      </c>
      <c r="M12" s="8"/>
    </row>
    <row r="13" spans="1:13" ht="114.75" x14ac:dyDescent="0.2">
      <c r="A13" s="12"/>
      <c r="B13" s="18" t="s">
        <v>101</v>
      </c>
      <c r="C13" s="31" t="s">
        <v>47</v>
      </c>
      <c r="D13" s="30" t="s">
        <v>8</v>
      </c>
      <c r="E13" s="78" t="s">
        <v>30</v>
      </c>
      <c r="F13" s="61">
        <v>10000000</v>
      </c>
      <c r="G13" s="61">
        <v>1246097.8799999999</v>
      </c>
      <c r="H13" s="61">
        <v>1500000</v>
      </c>
      <c r="I13" s="47">
        <v>4500000</v>
      </c>
      <c r="J13" s="47">
        <v>4500000</v>
      </c>
      <c r="K13" s="47">
        <v>4500000</v>
      </c>
    </row>
    <row r="14" spans="1:13" ht="51" x14ac:dyDescent="0.2">
      <c r="A14" s="12"/>
      <c r="B14" s="18" t="s">
        <v>101</v>
      </c>
      <c r="C14" s="31" t="s">
        <v>48</v>
      </c>
      <c r="D14" s="30" t="s">
        <v>13</v>
      </c>
      <c r="E14" s="78" t="s">
        <v>30</v>
      </c>
      <c r="F14" s="61">
        <v>37618000</v>
      </c>
      <c r="G14" s="61">
        <v>36419246.219999999</v>
      </c>
      <c r="H14" s="61">
        <v>38000000</v>
      </c>
      <c r="I14" s="47">
        <v>18950000</v>
      </c>
      <c r="J14" s="47">
        <v>16000000</v>
      </c>
      <c r="K14" s="47">
        <v>18000000</v>
      </c>
    </row>
    <row r="15" spans="1:13" ht="94.5" customHeight="1" x14ac:dyDescent="0.2">
      <c r="A15" s="12"/>
      <c r="B15" s="18" t="s">
        <v>101</v>
      </c>
      <c r="C15" s="31" t="s">
        <v>102</v>
      </c>
      <c r="D15" s="30" t="s">
        <v>15</v>
      </c>
      <c r="E15" s="78" t="s">
        <v>30</v>
      </c>
      <c r="F15" s="61">
        <v>500000</v>
      </c>
      <c r="G15" s="61">
        <v>4917.82</v>
      </c>
      <c r="H15" s="61">
        <v>5000</v>
      </c>
      <c r="I15" s="47">
        <v>5000</v>
      </c>
      <c r="J15" s="47">
        <v>6000</v>
      </c>
      <c r="K15" s="47">
        <v>7000</v>
      </c>
    </row>
    <row r="16" spans="1:13" s="5" customFormat="1" ht="101.25" customHeight="1" x14ac:dyDescent="0.2">
      <c r="A16" s="12"/>
      <c r="B16" s="18" t="s">
        <v>101</v>
      </c>
      <c r="C16" s="31" t="s">
        <v>206</v>
      </c>
      <c r="D16" s="30" t="s">
        <v>255</v>
      </c>
      <c r="E16" s="78" t="s">
        <v>30</v>
      </c>
      <c r="F16" s="61">
        <v>42816561.229999997</v>
      </c>
      <c r="G16" s="61">
        <v>55615931.780000001</v>
      </c>
      <c r="H16" s="61">
        <v>65000000</v>
      </c>
      <c r="I16" s="47">
        <v>25500000</v>
      </c>
      <c r="J16" s="47">
        <v>20000000</v>
      </c>
      <c r="K16" s="47">
        <v>24000000</v>
      </c>
    </row>
    <row r="17" spans="1:11" s="5" customFormat="1" ht="51" x14ac:dyDescent="0.2">
      <c r="A17" s="12"/>
      <c r="B17" s="18" t="s">
        <v>101</v>
      </c>
      <c r="C17" s="31" t="s">
        <v>256</v>
      </c>
      <c r="D17" s="30" t="s">
        <v>258</v>
      </c>
      <c r="E17" s="78" t="s">
        <v>30</v>
      </c>
      <c r="F17" s="61">
        <v>15000000</v>
      </c>
      <c r="G17" s="61">
        <v>13337696.24</v>
      </c>
      <c r="H17" s="61">
        <v>15500000</v>
      </c>
      <c r="I17" s="47">
        <v>10000000</v>
      </c>
      <c r="J17" s="47">
        <v>10000000</v>
      </c>
      <c r="K17" s="47">
        <v>10000000</v>
      </c>
    </row>
    <row r="18" spans="1:11" s="5" customFormat="1" ht="51" x14ac:dyDescent="0.2">
      <c r="A18" s="12"/>
      <c r="B18" s="18" t="s">
        <v>101</v>
      </c>
      <c r="C18" s="31" t="s">
        <v>257</v>
      </c>
      <c r="D18" s="30" t="s">
        <v>259</v>
      </c>
      <c r="E18" s="78" t="s">
        <v>30</v>
      </c>
      <c r="F18" s="61">
        <v>86409027.310000002</v>
      </c>
      <c r="G18" s="61">
        <v>139756100.28999999</v>
      </c>
      <c r="H18" s="61">
        <v>160000000</v>
      </c>
      <c r="I18" s="47">
        <v>115500000</v>
      </c>
      <c r="J18" s="47">
        <v>108500000</v>
      </c>
      <c r="K18" s="47">
        <v>115500000</v>
      </c>
    </row>
    <row r="19" spans="1:11" s="5" customFormat="1" ht="249" customHeight="1" x14ac:dyDescent="0.2">
      <c r="A19" s="12"/>
      <c r="B19" s="18" t="s">
        <v>101</v>
      </c>
      <c r="C19" s="31" t="s">
        <v>307</v>
      </c>
      <c r="D19" s="30" t="s">
        <v>308</v>
      </c>
      <c r="E19" s="78" t="s">
        <v>30</v>
      </c>
      <c r="F19" s="61">
        <v>0</v>
      </c>
      <c r="G19" s="61">
        <v>0</v>
      </c>
      <c r="H19" s="61">
        <v>0</v>
      </c>
      <c r="I19" s="47">
        <v>35000000</v>
      </c>
      <c r="J19" s="47">
        <v>45000000</v>
      </c>
      <c r="K19" s="47">
        <v>45000000</v>
      </c>
    </row>
    <row r="20" spans="1:11" s="2" customFormat="1" ht="55.5" customHeight="1" x14ac:dyDescent="0.2">
      <c r="A20" s="11" t="s">
        <v>92</v>
      </c>
      <c r="B20" s="83" t="s">
        <v>10</v>
      </c>
      <c r="C20" s="79" t="s">
        <v>49</v>
      </c>
      <c r="D20" s="28" t="s">
        <v>10</v>
      </c>
      <c r="E20" s="43"/>
      <c r="F20" s="77">
        <f>SUM(F21:F24)</f>
        <v>30369370</v>
      </c>
      <c r="G20" s="77">
        <f t="shared" ref="G20:K20" si="3">SUM(G21:G24)</f>
        <v>25854457.609999999</v>
      </c>
      <c r="H20" s="77">
        <f>SUM(H21:H24)</f>
        <v>30827200</v>
      </c>
      <c r="I20" s="77">
        <f t="shared" si="3"/>
        <v>29737400</v>
      </c>
      <c r="J20" s="77">
        <f t="shared" si="3"/>
        <v>30075000</v>
      </c>
      <c r="K20" s="77">
        <f t="shared" si="3"/>
        <v>38978900</v>
      </c>
    </row>
    <row r="21" spans="1:11" ht="76.5" x14ac:dyDescent="0.2">
      <c r="A21" s="12"/>
      <c r="B21" s="84" t="s">
        <v>103</v>
      </c>
      <c r="C21" s="31" t="s">
        <v>260</v>
      </c>
      <c r="D21" s="30" t="s">
        <v>20</v>
      </c>
      <c r="E21" s="78" t="s">
        <v>30</v>
      </c>
      <c r="F21" s="61">
        <v>15697260</v>
      </c>
      <c r="G21" s="61">
        <v>13386909.630000001</v>
      </c>
      <c r="H21" s="61">
        <v>15958000</v>
      </c>
      <c r="I21" s="47">
        <v>15553200</v>
      </c>
      <c r="J21" s="47">
        <v>15745200</v>
      </c>
      <c r="K21" s="47">
        <v>20375900</v>
      </c>
    </row>
    <row r="22" spans="1:11" ht="89.25" x14ac:dyDescent="0.2">
      <c r="A22" s="12"/>
      <c r="B22" s="84" t="s">
        <v>103</v>
      </c>
      <c r="C22" s="31" t="s">
        <v>261</v>
      </c>
      <c r="D22" s="30" t="s">
        <v>0</v>
      </c>
      <c r="E22" s="78" t="s">
        <v>30</v>
      </c>
      <c r="F22" s="61">
        <v>73020</v>
      </c>
      <c r="G22" s="61">
        <v>77275.02</v>
      </c>
      <c r="H22" s="61">
        <v>78400</v>
      </c>
      <c r="I22" s="47">
        <v>70000</v>
      </c>
      <c r="J22" s="47">
        <v>73000</v>
      </c>
      <c r="K22" s="47">
        <v>94400</v>
      </c>
    </row>
    <row r="23" spans="1:11" ht="76.5" x14ac:dyDescent="0.2">
      <c r="A23" s="12"/>
      <c r="B23" s="84" t="s">
        <v>103</v>
      </c>
      <c r="C23" s="31" t="s">
        <v>262</v>
      </c>
      <c r="D23" s="30" t="s">
        <v>9</v>
      </c>
      <c r="E23" s="78" t="s">
        <v>30</v>
      </c>
      <c r="F23" s="61">
        <v>16718020</v>
      </c>
      <c r="G23" s="61">
        <v>13880066.57</v>
      </c>
      <c r="H23" s="61">
        <v>16777700</v>
      </c>
      <c r="I23" s="47">
        <v>15707200</v>
      </c>
      <c r="J23" s="47">
        <v>15823000</v>
      </c>
      <c r="K23" s="47">
        <v>20459900</v>
      </c>
    </row>
    <row r="24" spans="1:11" ht="76.5" x14ac:dyDescent="0.2">
      <c r="A24" s="12"/>
      <c r="B24" s="84" t="s">
        <v>103</v>
      </c>
      <c r="C24" s="31" t="s">
        <v>263</v>
      </c>
      <c r="D24" s="30" t="s">
        <v>19</v>
      </c>
      <c r="E24" s="78" t="s">
        <v>30</v>
      </c>
      <c r="F24" s="61">
        <v>-2118930</v>
      </c>
      <c r="G24" s="61">
        <v>-1489793.61</v>
      </c>
      <c r="H24" s="61">
        <v>-1986900</v>
      </c>
      <c r="I24" s="47">
        <v>-1593000</v>
      </c>
      <c r="J24" s="47">
        <v>-1566200</v>
      </c>
      <c r="K24" s="47">
        <v>-1951300</v>
      </c>
    </row>
    <row r="25" spans="1:11" ht="29.25" customHeight="1" x14ac:dyDescent="0.2">
      <c r="A25" s="11" t="s">
        <v>93</v>
      </c>
      <c r="B25" s="83" t="s">
        <v>4</v>
      </c>
      <c r="C25" s="29" t="s">
        <v>53</v>
      </c>
      <c r="D25" s="28" t="s">
        <v>4</v>
      </c>
      <c r="E25" s="43"/>
      <c r="F25" s="77">
        <f>SUM(F26:F29)</f>
        <v>30219532</v>
      </c>
      <c r="G25" s="77">
        <f t="shared" ref="G25:K25" si="4">SUM(G26:G29)</f>
        <v>29750089.649999999</v>
      </c>
      <c r="H25" s="77">
        <f t="shared" si="4"/>
        <v>30189195</v>
      </c>
      <c r="I25" s="77">
        <f t="shared" si="4"/>
        <v>31151500</v>
      </c>
      <c r="J25" s="77">
        <f t="shared" si="4"/>
        <v>32556600</v>
      </c>
      <c r="K25" s="77">
        <f t="shared" si="4"/>
        <v>33813300</v>
      </c>
    </row>
    <row r="26" spans="1:11" ht="25.5" x14ac:dyDescent="0.2">
      <c r="A26" s="12"/>
      <c r="B26" s="18" t="s">
        <v>104</v>
      </c>
      <c r="C26" s="31" t="s">
        <v>50</v>
      </c>
      <c r="D26" s="30" t="s">
        <v>14</v>
      </c>
      <c r="E26" s="78" t="s">
        <v>30</v>
      </c>
      <c r="F26" s="61">
        <v>10232</v>
      </c>
      <c r="G26" s="61">
        <v>11895.93</v>
      </c>
      <c r="H26" s="61">
        <v>11895</v>
      </c>
      <c r="I26" s="47">
        <v>0</v>
      </c>
      <c r="J26" s="47">
        <v>0</v>
      </c>
      <c r="K26" s="47">
        <v>0</v>
      </c>
    </row>
    <row r="27" spans="1:11" ht="38.25" hidden="1" x14ac:dyDescent="0.2">
      <c r="A27" s="12"/>
      <c r="B27" s="18" t="s">
        <v>104</v>
      </c>
      <c r="C27" s="31" t="s">
        <v>51</v>
      </c>
      <c r="D27" s="30" t="s">
        <v>16</v>
      </c>
      <c r="E27" s="78" t="s">
        <v>30</v>
      </c>
      <c r="F27" s="61">
        <v>0</v>
      </c>
      <c r="G27" s="61">
        <v>0</v>
      </c>
      <c r="H27" s="61">
        <v>0</v>
      </c>
      <c r="I27" s="47">
        <v>0</v>
      </c>
      <c r="J27" s="47">
        <v>0</v>
      </c>
      <c r="K27" s="47">
        <v>0</v>
      </c>
    </row>
    <row r="28" spans="1:11" ht="25.5" x14ac:dyDescent="0.2">
      <c r="A28" s="12"/>
      <c r="B28" s="18" t="s">
        <v>21</v>
      </c>
      <c r="C28" s="31" t="s">
        <v>243</v>
      </c>
      <c r="D28" s="30" t="s">
        <v>21</v>
      </c>
      <c r="E28" s="78" t="s">
        <v>30</v>
      </c>
      <c r="F28" s="61">
        <v>12932000</v>
      </c>
      <c r="G28" s="61">
        <v>12899256.310000001</v>
      </c>
      <c r="H28" s="61">
        <v>12900000</v>
      </c>
      <c r="I28" s="47">
        <v>13271500</v>
      </c>
      <c r="J28" s="47">
        <v>14014600</v>
      </c>
      <c r="K28" s="47">
        <v>14659300</v>
      </c>
    </row>
    <row r="29" spans="1:11" ht="38.25" x14ac:dyDescent="0.2">
      <c r="A29" s="12"/>
      <c r="B29" s="18" t="s">
        <v>105</v>
      </c>
      <c r="C29" s="31" t="s">
        <v>52</v>
      </c>
      <c r="D29" s="30" t="s">
        <v>207</v>
      </c>
      <c r="E29" s="78" t="s">
        <v>30</v>
      </c>
      <c r="F29" s="61">
        <v>17277300</v>
      </c>
      <c r="G29" s="61">
        <v>16838937.41</v>
      </c>
      <c r="H29" s="61">
        <v>17277300</v>
      </c>
      <c r="I29" s="48">
        <v>17880000</v>
      </c>
      <c r="J29" s="47">
        <v>18542000</v>
      </c>
      <c r="K29" s="47">
        <v>19154000</v>
      </c>
    </row>
    <row r="30" spans="1:11" ht="14.25" x14ac:dyDescent="0.2">
      <c r="A30" s="11" t="s">
        <v>94</v>
      </c>
      <c r="B30" s="83" t="s">
        <v>54</v>
      </c>
      <c r="C30" s="29" t="s">
        <v>55</v>
      </c>
      <c r="D30" s="28" t="s">
        <v>54</v>
      </c>
      <c r="E30" s="43"/>
      <c r="F30" s="77">
        <f t="shared" ref="F30:K30" si="5">SUM(F31:F32)</f>
        <v>4574000</v>
      </c>
      <c r="G30" s="77">
        <f t="shared" si="5"/>
        <v>5679485.5999999996</v>
      </c>
      <c r="H30" s="77">
        <f t="shared" si="5"/>
        <v>6000000</v>
      </c>
      <c r="I30" s="77">
        <f t="shared" si="5"/>
        <v>4000000</v>
      </c>
      <c r="J30" s="77">
        <f t="shared" si="5"/>
        <v>4000000</v>
      </c>
      <c r="K30" s="77">
        <f t="shared" si="5"/>
        <v>4000000</v>
      </c>
    </row>
    <row r="31" spans="1:11" ht="51" x14ac:dyDescent="0.2">
      <c r="A31" s="12"/>
      <c r="B31" s="18" t="s">
        <v>106</v>
      </c>
      <c r="C31" s="31" t="s">
        <v>56</v>
      </c>
      <c r="D31" s="30" t="s">
        <v>11</v>
      </c>
      <c r="E31" s="78" t="s">
        <v>30</v>
      </c>
      <c r="F31" s="61">
        <v>4574000</v>
      </c>
      <c r="G31" s="61">
        <v>5654485.5999999996</v>
      </c>
      <c r="H31" s="61">
        <v>5925000</v>
      </c>
      <c r="I31" s="47">
        <v>4000000</v>
      </c>
      <c r="J31" s="47">
        <v>4000000</v>
      </c>
      <c r="K31" s="47">
        <v>4000000</v>
      </c>
    </row>
    <row r="32" spans="1:11" ht="38.25" x14ac:dyDescent="0.2">
      <c r="A32" s="12"/>
      <c r="B32" s="18" t="s">
        <v>29</v>
      </c>
      <c r="C32" s="31" t="s">
        <v>57</v>
      </c>
      <c r="D32" s="30" t="s">
        <v>29</v>
      </c>
      <c r="E32" s="78" t="s">
        <v>31</v>
      </c>
      <c r="F32" s="61">
        <v>0</v>
      </c>
      <c r="G32" s="61">
        <v>25000</v>
      </c>
      <c r="H32" s="61">
        <v>75000</v>
      </c>
      <c r="I32" s="61">
        <v>0</v>
      </c>
      <c r="J32" s="61">
        <v>0</v>
      </c>
      <c r="K32" s="61">
        <v>0</v>
      </c>
    </row>
    <row r="33" spans="1:13" ht="51" x14ac:dyDescent="0.2">
      <c r="A33" s="11" t="s">
        <v>95</v>
      </c>
      <c r="B33" s="83" t="s">
        <v>58</v>
      </c>
      <c r="C33" s="29" t="s">
        <v>59</v>
      </c>
      <c r="D33" s="28" t="s">
        <v>58</v>
      </c>
      <c r="E33" s="43"/>
      <c r="F33" s="77">
        <f>SUM(F34:F41)</f>
        <v>41523164</v>
      </c>
      <c r="G33" s="77">
        <f>SUM(G34:G41)</f>
        <v>34056907.180000007</v>
      </c>
      <c r="H33" s="77">
        <f>SUM(H34:H41)</f>
        <v>41523164.000000007</v>
      </c>
      <c r="I33" s="77">
        <f t="shared" ref="I33:K33" si="6">SUM(I34:I41)</f>
        <v>39375480</v>
      </c>
      <c r="J33" s="77">
        <f t="shared" si="6"/>
        <v>37210449</v>
      </c>
      <c r="K33" s="77">
        <f t="shared" si="6"/>
        <v>30802620</v>
      </c>
      <c r="M33" s="8"/>
    </row>
    <row r="34" spans="1:13" ht="89.25" x14ac:dyDescent="0.2">
      <c r="A34" s="12"/>
      <c r="B34" s="18" t="s">
        <v>107</v>
      </c>
      <c r="C34" s="31" t="s">
        <v>124</v>
      </c>
      <c r="D34" s="30" t="s">
        <v>208</v>
      </c>
      <c r="E34" s="78" t="s">
        <v>191</v>
      </c>
      <c r="F34" s="61">
        <v>30000000</v>
      </c>
      <c r="G34" s="61">
        <v>24372705.879999999</v>
      </c>
      <c r="H34" s="61">
        <v>30000000</v>
      </c>
      <c r="I34" s="47">
        <v>30000000</v>
      </c>
      <c r="J34" s="47">
        <v>30000000</v>
      </c>
      <c r="K34" s="47">
        <v>30000000</v>
      </c>
    </row>
    <row r="35" spans="1:13" ht="76.5" x14ac:dyDescent="0.2">
      <c r="A35" s="12"/>
      <c r="B35" s="18" t="s">
        <v>107</v>
      </c>
      <c r="C35" s="31" t="s">
        <v>60</v>
      </c>
      <c r="D35" s="30" t="s">
        <v>12</v>
      </c>
      <c r="E35" s="78" t="s">
        <v>191</v>
      </c>
      <c r="F35" s="61">
        <v>1850000</v>
      </c>
      <c r="G35" s="61">
        <v>1854698.05</v>
      </c>
      <c r="H35" s="61">
        <v>1854984.45</v>
      </c>
      <c r="I35" s="47">
        <v>150000</v>
      </c>
      <c r="J35" s="47">
        <v>150000</v>
      </c>
      <c r="K35" s="47">
        <v>150000</v>
      </c>
    </row>
    <row r="36" spans="1:13" ht="63.75" x14ac:dyDescent="0.2">
      <c r="A36" s="12"/>
      <c r="B36" s="18" t="s">
        <v>108</v>
      </c>
      <c r="C36" s="31" t="s">
        <v>61</v>
      </c>
      <c r="D36" s="30" t="s">
        <v>18</v>
      </c>
      <c r="E36" s="78" t="s">
        <v>191</v>
      </c>
      <c r="F36" s="61">
        <v>160000</v>
      </c>
      <c r="G36" s="61">
        <v>314716.09000000003</v>
      </c>
      <c r="H36" s="61">
        <v>160000</v>
      </c>
      <c r="I36" s="47">
        <v>67980</v>
      </c>
      <c r="J36" s="47">
        <v>38892</v>
      </c>
      <c r="K36" s="47">
        <v>38892</v>
      </c>
    </row>
    <row r="37" spans="1:13" s="5" customFormat="1" ht="38.25" x14ac:dyDescent="0.2">
      <c r="A37" s="12"/>
      <c r="B37" s="18" t="s">
        <v>108</v>
      </c>
      <c r="C37" s="31" t="s">
        <v>271</v>
      </c>
      <c r="D37" s="30" t="s">
        <v>272</v>
      </c>
      <c r="E37" s="78" t="s">
        <v>191</v>
      </c>
      <c r="F37" s="61">
        <v>9300000</v>
      </c>
      <c r="G37" s="61">
        <v>7399307.6100000003</v>
      </c>
      <c r="H37" s="61">
        <v>9300000</v>
      </c>
      <c r="I37" s="47">
        <v>9064800</v>
      </c>
      <c r="J37" s="47">
        <v>6928857</v>
      </c>
      <c r="K37" s="47">
        <v>521028</v>
      </c>
    </row>
    <row r="38" spans="1:13" s="5" customFormat="1" ht="126" customHeight="1" x14ac:dyDescent="0.2">
      <c r="A38" s="12"/>
      <c r="B38" s="18" t="s">
        <v>273</v>
      </c>
      <c r="C38" s="31" t="s">
        <v>274</v>
      </c>
      <c r="D38" s="30" t="s">
        <v>275</v>
      </c>
      <c r="E38" s="78" t="s">
        <v>191</v>
      </c>
      <c r="F38" s="61">
        <v>5000</v>
      </c>
      <c r="G38" s="61">
        <v>2.59</v>
      </c>
      <c r="H38" s="61">
        <v>2.59</v>
      </c>
      <c r="I38" s="47">
        <v>0</v>
      </c>
      <c r="J38" s="47">
        <v>0</v>
      </c>
      <c r="K38" s="47">
        <v>0</v>
      </c>
    </row>
    <row r="39" spans="1:13" s="5" customFormat="1" ht="117.75" customHeight="1" x14ac:dyDescent="0.2">
      <c r="A39" s="12"/>
      <c r="B39" s="18" t="s">
        <v>273</v>
      </c>
      <c r="C39" s="31" t="s">
        <v>312</v>
      </c>
      <c r="D39" s="30" t="s">
        <v>313</v>
      </c>
      <c r="E39" s="78" t="s">
        <v>191</v>
      </c>
      <c r="F39" s="61">
        <v>0</v>
      </c>
      <c r="G39" s="61">
        <v>12.96</v>
      </c>
      <c r="H39" s="61">
        <v>12.96</v>
      </c>
      <c r="I39" s="47">
        <v>0</v>
      </c>
      <c r="J39" s="47">
        <v>0</v>
      </c>
      <c r="K39" s="47">
        <v>0</v>
      </c>
    </row>
    <row r="40" spans="1:13" ht="51" x14ac:dyDescent="0.2">
      <c r="A40" s="12"/>
      <c r="B40" s="18" t="s">
        <v>109</v>
      </c>
      <c r="C40" s="31" t="s">
        <v>62</v>
      </c>
      <c r="D40" s="30" t="s">
        <v>5</v>
      </c>
      <c r="E40" s="78" t="s">
        <v>191</v>
      </c>
      <c r="F40" s="61">
        <v>115464</v>
      </c>
      <c r="G40" s="61">
        <v>115464</v>
      </c>
      <c r="H40" s="61">
        <v>115464</v>
      </c>
      <c r="I40" s="47">
        <v>0</v>
      </c>
      <c r="J40" s="47">
        <v>0</v>
      </c>
      <c r="K40" s="47">
        <v>0</v>
      </c>
    </row>
    <row r="41" spans="1:13" s="5" customFormat="1" ht="102" x14ac:dyDescent="0.2">
      <c r="A41" s="12"/>
      <c r="B41" s="18" t="s">
        <v>277</v>
      </c>
      <c r="C41" s="31" t="s">
        <v>278</v>
      </c>
      <c r="D41" s="80" t="s">
        <v>276</v>
      </c>
      <c r="E41" s="78" t="s">
        <v>191</v>
      </c>
      <c r="F41" s="61">
        <v>92700</v>
      </c>
      <c r="G41" s="61">
        <v>0</v>
      </c>
      <c r="H41" s="61">
        <v>92700</v>
      </c>
      <c r="I41" s="47">
        <v>92700</v>
      </c>
      <c r="J41" s="47">
        <v>92700</v>
      </c>
      <c r="K41" s="47">
        <v>92700</v>
      </c>
    </row>
    <row r="42" spans="1:13" ht="25.5" x14ac:dyDescent="0.2">
      <c r="A42" s="11" t="s">
        <v>96</v>
      </c>
      <c r="B42" s="83" t="s">
        <v>63</v>
      </c>
      <c r="C42" s="29" t="s">
        <v>64</v>
      </c>
      <c r="D42" s="28" t="s">
        <v>63</v>
      </c>
      <c r="E42" s="43"/>
      <c r="F42" s="77">
        <f>SUM(F43+F44+F46+F47)</f>
        <v>408000</v>
      </c>
      <c r="G42" s="77">
        <f t="shared" ref="G42:K42" si="7">SUM(G43+G44+G46+G47)</f>
        <v>755951.88</v>
      </c>
      <c r="H42" s="77">
        <f t="shared" si="7"/>
        <v>760000</v>
      </c>
      <c r="I42" s="77">
        <f t="shared" si="7"/>
        <v>875700</v>
      </c>
      <c r="J42" s="77">
        <f t="shared" si="7"/>
        <v>875700</v>
      </c>
      <c r="K42" s="77">
        <f t="shared" si="7"/>
        <v>875700</v>
      </c>
    </row>
    <row r="43" spans="1:13" ht="25.5" x14ac:dyDescent="0.2">
      <c r="A43" s="12"/>
      <c r="B43" s="18" t="s">
        <v>110</v>
      </c>
      <c r="C43" s="31" t="s">
        <v>65</v>
      </c>
      <c r="D43" s="30" t="s">
        <v>209</v>
      </c>
      <c r="E43" s="78" t="s">
        <v>32</v>
      </c>
      <c r="F43" s="61">
        <v>205000</v>
      </c>
      <c r="G43" s="61">
        <v>510408.23</v>
      </c>
      <c r="H43" s="61">
        <v>511500</v>
      </c>
      <c r="I43" s="47">
        <v>371000</v>
      </c>
      <c r="J43" s="47">
        <v>371000</v>
      </c>
      <c r="K43" s="47">
        <v>371000</v>
      </c>
    </row>
    <row r="44" spans="1:13" ht="24" customHeight="1" x14ac:dyDescent="0.2">
      <c r="A44" s="12"/>
      <c r="B44" s="18" t="s">
        <v>110</v>
      </c>
      <c r="C44" s="31" t="s">
        <v>66</v>
      </c>
      <c r="D44" s="30" t="s">
        <v>7</v>
      </c>
      <c r="E44" s="78" t="s">
        <v>32</v>
      </c>
      <c r="F44" s="61">
        <v>81500</v>
      </c>
      <c r="G44" s="61">
        <v>89475.75</v>
      </c>
      <c r="H44" s="61">
        <v>89500</v>
      </c>
      <c r="I44" s="47">
        <v>185000</v>
      </c>
      <c r="J44" s="47">
        <v>185000</v>
      </c>
      <c r="K44" s="47">
        <v>185000</v>
      </c>
    </row>
    <row r="45" spans="1:13" ht="32.25" hidden="1" customHeight="1" x14ac:dyDescent="0.2">
      <c r="A45" s="12"/>
      <c r="B45" s="18" t="s">
        <v>111</v>
      </c>
      <c r="C45" s="31" t="s">
        <v>67</v>
      </c>
      <c r="D45" s="30" t="s">
        <v>23</v>
      </c>
      <c r="E45" s="78" t="s">
        <v>32</v>
      </c>
      <c r="F45" s="61">
        <v>0</v>
      </c>
      <c r="G45" s="61">
        <f t="shared" ref="G45:K45" si="8">G46+G47</f>
        <v>156067.9</v>
      </c>
      <c r="H45" s="61">
        <f t="shared" si="8"/>
        <v>159000</v>
      </c>
      <c r="I45" s="61">
        <f t="shared" si="8"/>
        <v>319700</v>
      </c>
      <c r="J45" s="61">
        <f t="shared" si="8"/>
        <v>319700</v>
      </c>
      <c r="K45" s="61">
        <f t="shared" si="8"/>
        <v>319700</v>
      </c>
    </row>
    <row r="46" spans="1:13" s="5" customFormat="1" ht="25.5" x14ac:dyDescent="0.2">
      <c r="A46" s="12"/>
      <c r="B46" s="18" t="s">
        <v>111</v>
      </c>
      <c r="C46" s="31" t="s">
        <v>264</v>
      </c>
      <c r="D46" s="30" t="s">
        <v>111</v>
      </c>
      <c r="E46" s="78" t="s">
        <v>32</v>
      </c>
      <c r="F46" s="61">
        <v>120000</v>
      </c>
      <c r="G46" s="61">
        <v>156067.9</v>
      </c>
      <c r="H46" s="61">
        <v>159000</v>
      </c>
      <c r="I46" s="47">
        <v>319700</v>
      </c>
      <c r="J46" s="47">
        <v>319700</v>
      </c>
      <c r="K46" s="47">
        <v>319700</v>
      </c>
    </row>
    <row r="47" spans="1:13" s="5" customFormat="1" ht="25.5" x14ac:dyDescent="0.2">
      <c r="A47" s="12"/>
      <c r="B47" s="18" t="s">
        <v>111</v>
      </c>
      <c r="C47" s="31" t="s">
        <v>265</v>
      </c>
      <c r="D47" s="30" t="s">
        <v>266</v>
      </c>
      <c r="E47" s="78" t="s">
        <v>32</v>
      </c>
      <c r="F47" s="61">
        <v>1500</v>
      </c>
      <c r="G47" s="61">
        <v>0</v>
      </c>
      <c r="H47" s="61">
        <v>0</v>
      </c>
      <c r="I47" s="47">
        <v>0</v>
      </c>
      <c r="J47" s="47">
        <v>0</v>
      </c>
      <c r="K47" s="47">
        <v>0</v>
      </c>
    </row>
    <row r="48" spans="1:13" ht="38.25" x14ac:dyDescent="0.2">
      <c r="A48" s="11" t="s">
        <v>97</v>
      </c>
      <c r="B48" s="83" t="s">
        <v>68</v>
      </c>
      <c r="C48" s="29" t="s">
        <v>69</v>
      </c>
      <c r="D48" s="28" t="s">
        <v>68</v>
      </c>
      <c r="E48" s="43"/>
      <c r="F48" s="77">
        <f>F49+F51+F50</f>
        <v>33000</v>
      </c>
      <c r="G48" s="77">
        <f t="shared" ref="G48:K48" si="9">G49+G51+G50</f>
        <v>41026.239999999998</v>
      </c>
      <c r="H48" s="77">
        <f t="shared" si="9"/>
        <v>41000</v>
      </c>
      <c r="I48" s="77">
        <f t="shared" si="9"/>
        <v>11000</v>
      </c>
      <c r="J48" s="77">
        <f t="shared" si="9"/>
        <v>11000</v>
      </c>
      <c r="K48" s="77">
        <f t="shared" si="9"/>
        <v>11000</v>
      </c>
    </row>
    <row r="49" spans="1:11" ht="38.25" x14ac:dyDescent="0.2">
      <c r="A49" s="12"/>
      <c r="B49" s="18" t="s">
        <v>112</v>
      </c>
      <c r="C49" s="31" t="s">
        <v>184</v>
      </c>
      <c r="D49" s="30" t="s">
        <v>185</v>
      </c>
      <c r="E49" s="78" t="s">
        <v>191</v>
      </c>
      <c r="F49" s="61">
        <v>33000</v>
      </c>
      <c r="G49" s="61">
        <v>2693.6</v>
      </c>
      <c r="H49" s="61">
        <v>2700</v>
      </c>
      <c r="I49" s="47">
        <v>11000</v>
      </c>
      <c r="J49" s="47">
        <v>11000</v>
      </c>
      <c r="K49" s="47">
        <v>11000</v>
      </c>
    </row>
    <row r="50" spans="1:11" s="5" customFormat="1" ht="51" hidden="1" x14ac:dyDescent="0.2">
      <c r="A50" s="12"/>
      <c r="B50" s="18" t="s">
        <v>112</v>
      </c>
      <c r="C50" s="31" t="s">
        <v>267</v>
      </c>
      <c r="D50" s="30" t="s">
        <v>2</v>
      </c>
      <c r="E50" s="78" t="s">
        <v>132</v>
      </c>
      <c r="F50" s="61">
        <v>0</v>
      </c>
      <c r="G50" s="61">
        <v>0</v>
      </c>
      <c r="H50" s="61">
        <v>0</v>
      </c>
      <c r="I50" s="47">
        <v>0</v>
      </c>
      <c r="J50" s="47">
        <v>0</v>
      </c>
      <c r="K50" s="47">
        <v>0</v>
      </c>
    </row>
    <row r="51" spans="1:11" s="5" customFormat="1" ht="33" customHeight="1" x14ac:dyDescent="0.2">
      <c r="A51" s="12"/>
      <c r="B51" s="18" t="s">
        <v>112</v>
      </c>
      <c r="C51" s="31" t="s">
        <v>186</v>
      </c>
      <c r="D51" s="30" t="s">
        <v>2</v>
      </c>
      <c r="E51" s="78" t="s">
        <v>33</v>
      </c>
      <c r="F51" s="61">
        <v>0</v>
      </c>
      <c r="G51" s="61">
        <v>38332.639999999999</v>
      </c>
      <c r="H51" s="61">
        <v>38300</v>
      </c>
      <c r="I51" s="47">
        <v>0</v>
      </c>
      <c r="J51" s="47">
        <v>0</v>
      </c>
      <c r="K51" s="47">
        <v>0</v>
      </c>
    </row>
    <row r="52" spans="1:11" ht="25.5" x14ac:dyDescent="0.2">
      <c r="A52" s="11" t="s">
        <v>98</v>
      </c>
      <c r="B52" s="83" t="s">
        <v>71</v>
      </c>
      <c r="C52" s="29" t="s">
        <v>70</v>
      </c>
      <c r="D52" s="28" t="s">
        <v>71</v>
      </c>
      <c r="E52" s="43"/>
      <c r="F52" s="77">
        <f>SUM(F53:F55)</f>
        <v>13300000</v>
      </c>
      <c r="G52" s="77">
        <f>SUM(G53:G55)</f>
        <v>12593913.189999999</v>
      </c>
      <c r="H52" s="77">
        <f t="shared" ref="H52:K52" si="10">SUM(H53:H55)</f>
        <v>13300000</v>
      </c>
      <c r="I52" s="77">
        <f t="shared" si="10"/>
        <v>11050000</v>
      </c>
      <c r="J52" s="77">
        <f t="shared" si="10"/>
        <v>11050000</v>
      </c>
      <c r="K52" s="77">
        <f t="shared" si="10"/>
        <v>11050000</v>
      </c>
    </row>
    <row r="53" spans="1:11" ht="63.75" x14ac:dyDescent="0.2">
      <c r="A53" s="12"/>
      <c r="B53" s="18" t="s">
        <v>113</v>
      </c>
      <c r="C53" s="31" t="s">
        <v>72</v>
      </c>
      <c r="D53" s="30" t="s">
        <v>210</v>
      </c>
      <c r="E53" s="78" t="s">
        <v>191</v>
      </c>
      <c r="F53" s="61">
        <v>12000000</v>
      </c>
      <c r="G53" s="61">
        <v>11157903.93</v>
      </c>
      <c r="H53" s="61">
        <v>11800000</v>
      </c>
      <c r="I53" s="48">
        <v>10000000</v>
      </c>
      <c r="J53" s="47">
        <v>10000000</v>
      </c>
      <c r="K53" s="47">
        <v>10000000</v>
      </c>
    </row>
    <row r="54" spans="1:11" s="5" customFormat="1" ht="51" x14ac:dyDescent="0.2">
      <c r="A54" s="12"/>
      <c r="B54" s="18" t="s">
        <v>113</v>
      </c>
      <c r="C54" s="31" t="s">
        <v>279</v>
      </c>
      <c r="D54" s="30" t="s">
        <v>280</v>
      </c>
      <c r="E54" s="78" t="s">
        <v>191</v>
      </c>
      <c r="F54" s="61">
        <v>50000</v>
      </c>
      <c r="G54" s="61">
        <v>0</v>
      </c>
      <c r="H54" s="61">
        <v>50000</v>
      </c>
      <c r="I54" s="48">
        <v>50000</v>
      </c>
      <c r="J54" s="47">
        <v>50000</v>
      </c>
      <c r="K54" s="47">
        <v>50000</v>
      </c>
    </row>
    <row r="55" spans="1:11" s="5" customFormat="1" ht="89.25" x14ac:dyDescent="0.2">
      <c r="A55" s="12"/>
      <c r="B55" s="18" t="s">
        <v>282</v>
      </c>
      <c r="C55" s="31" t="s">
        <v>281</v>
      </c>
      <c r="D55" s="30" t="s">
        <v>283</v>
      </c>
      <c r="E55" s="78" t="s">
        <v>191</v>
      </c>
      <c r="F55" s="61">
        <v>1250000</v>
      </c>
      <c r="G55" s="61">
        <v>1436009.26</v>
      </c>
      <c r="H55" s="61">
        <v>1450000</v>
      </c>
      <c r="I55" s="48">
        <v>1000000</v>
      </c>
      <c r="J55" s="47">
        <v>1000000</v>
      </c>
      <c r="K55" s="47">
        <v>1000000</v>
      </c>
    </row>
    <row r="56" spans="1:11" ht="33.75" customHeight="1" x14ac:dyDescent="0.2">
      <c r="A56" s="11" t="s">
        <v>99</v>
      </c>
      <c r="B56" s="83" t="s">
        <v>73</v>
      </c>
      <c r="C56" s="29" t="s">
        <v>74</v>
      </c>
      <c r="D56" s="28" t="s">
        <v>73</v>
      </c>
      <c r="E56" s="43"/>
      <c r="F56" s="77">
        <f>F57+F58+F59+F60+F61+F63+F64+F65+F66+F67+F68+F69+F71+F73+F74+F75+F76+F77+F79+F80+F84+F85+F86+F87+F88+F89+F91+F70+F82+F83+F90+F78+F92+F62+F72+F81</f>
        <v>4500000</v>
      </c>
      <c r="G56" s="77">
        <f t="shared" ref="G56" si="11">G57+G58+G59+G60+G61+G63+G64+G65+G66+G67+G68+G69+G71+G73+G74+G75+G76+G77+G79+G80+G84+G85+G86+G87+G88+G89+G91+G70+G82+G83+G90+G78+G92+G62+G72+G81</f>
        <v>4263437.97</v>
      </c>
      <c r="H56" s="77">
        <f>H57+H58+H59+H60+H61+H63+H64+H65+H66+H67+H68+H69+H71+H73+H74+H75+H76+H77+H79+H80+H84+H85+H86+H87+H88+H89+H91+H70+H82+H83+H90+H78+H92+H62+H72+H81</f>
        <v>4600000</v>
      </c>
      <c r="I56" s="77">
        <f t="shared" ref="I56" si="12">I57+I58+I59+I60+I61+I63+I64+I65+I66+I67+I68+I69+I71+I73+I74+I75+I76+I77+I79+I80+I84+I85+I86+I87+I88+I89+I91+I70+I82+I83+I90+I78+I92+I62+I72+I81</f>
        <v>3000000</v>
      </c>
      <c r="J56" s="77">
        <f t="shared" ref="J56" si="13">J57+J58+J59+J60+J61+J63+J64+J65+J66+J67+J68+J69+J71+J73+J74+J75+J76+J77+J79+J80+J84+J85+J86+J87+J88+J89+J91+J70+J82+J83+J90+J78+J92+J62+J72+J81</f>
        <v>3000000</v>
      </c>
      <c r="K56" s="77">
        <f t="shared" ref="K56" si="14">K57+K58+K59+K60+K61+K63+K64+K65+K66+K67+K68+K69+K71+K73+K74+K75+K76+K77+K79+K80+K84+K85+K86+K87+K88+K89+K91+K70+K82+K83+K90+K78+K92+K62+K72+K81</f>
        <v>3000000</v>
      </c>
    </row>
    <row r="57" spans="1:11" ht="93" customHeight="1" x14ac:dyDescent="0.2">
      <c r="A57" s="24"/>
      <c r="B57" s="65" t="s">
        <v>114</v>
      </c>
      <c r="C57" s="26" t="s">
        <v>175</v>
      </c>
      <c r="D57" s="34" t="s">
        <v>193</v>
      </c>
      <c r="E57" s="38" t="s">
        <v>181</v>
      </c>
      <c r="F57" s="61">
        <v>4805</v>
      </c>
      <c r="G57" s="61">
        <v>4920.83</v>
      </c>
      <c r="H57" s="61">
        <v>4925</v>
      </c>
      <c r="I57" s="47">
        <v>0</v>
      </c>
      <c r="J57" s="47">
        <v>0</v>
      </c>
      <c r="K57" s="47">
        <v>0</v>
      </c>
    </row>
    <row r="58" spans="1:11" s="5" customFormat="1" ht="88.5" customHeight="1" x14ac:dyDescent="0.2">
      <c r="A58" s="13"/>
      <c r="B58" s="65" t="s">
        <v>114</v>
      </c>
      <c r="C58" s="26" t="s">
        <v>165</v>
      </c>
      <c r="D58" s="34" t="s">
        <v>193</v>
      </c>
      <c r="E58" s="38" t="s">
        <v>180</v>
      </c>
      <c r="F58" s="61">
        <v>28970</v>
      </c>
      <c r="G58" s="61">
        <v>25000</v>
      </c>
      <c r="H58" s="61">
        <v>28850</v>
      </c>
      <c r="I58" s="47">
        <v>30000</v>
      </c>
      <c r="J58" s="47">
        <v>30000</v>
      </c>
      <c r="K58" s="47">
        <v>30000</v>
      </c>
    </row>
    <row r="59" spans="1:11" s="5" customFormat="1" ht="113.25" customHeight="1" x14ac:dyDescent="0.2">
      <c r="A59" s="13"/>
      <c r="B59" s="65" t="s">
        <v>114</v>
      </c>
      <c r="C59" s="26" t="s">
        <v>166</v>
      </c>
      <c r="D59" s="27" t="s">
        <v>195</v>
      </c>
      <c r="E59" s="38" t="s">
        <v>180</v>
      </c>
      <c r="F59" s="61">
        <v>50000</v>
      </c>
      <c r="G59" s="61">
        <v>47000.1</v>
      </c>
      <c r="H59" s="61">
        <v>48000</v>
      </c>
      <c r="I59" s="47">
        <v>48000</v>
      </c>
      <c r="J59" s="47">
        <v>48000</v>
      </c>
      <c r="K59" s="47">
        <v>48000</v>
      </c>
    </row>
    <row r="60" spans="1:11" s="5" customFormat="1" ht="114" customHeight="1" x14ac:dyDescent="0.2">
      <c r="A60" s="13"/>
      <c r="B60" s="65" t="s">
        <v>114</v>
      </c>
      <c r="C60" s="26" t="s">
        <v>176</v>
      </c>
      <c r="D60" s="27" t="s">
        <v>195</v>
      </c>
      <c r="E60" s="38" t="s">
        <v>181</v>
      </c>
      <c r="F60" s="61">
        <v>20000</v>
      </c>
      <c r="G60" s="61">
        <v>26322.880000000001</v>
      </c>
      <c r="H60" s="61">
        <v>27000</v>
      </c>
      <c r="I60" s="47">
        <v>27000</v>
      </c>
      <c r="J60" s="47">
        <v>27000</v>
      </c>
      <c r="K60" s="47">
        <v>27000</v>
      </c>
    </row>
    <row r="61" spans="1:11" s="5" customFormat="1" ht="76.5" x14ac:dyDescent="0.2">
      <c r="A61" s="13"/>
      <c r="B61" s="65" t="s">
        <v>114</v>
      </c>
      <c r="C61" s="26" t="s">
        <v>167</v>
      </c>
      <c r="D61" s="25" t="s">
        <v>194</v>
      </c>
      <c r="E61" s="38" t="s">
        <v>180</v>
      </c>
      <c r="F61" s="61">
        <v>319000</v>
      </c>
      <c r="G61" s="61">
        <v>296010.15999999997</v>
      </c>
      <c r="H61" s="61">
        <v>304000</v>
      </c>
      <c r="I61" s="47">
        <v>300000</v>
      </c>
      <c r="J61" s="47">
        <v>300000</v>
      </c>
      <c r="K61" s="47">
        <v>300000</v>
      </c>
    </row>
    <row r="62" spans="1:11" s="5" customFormat="1" ht="76.5" x14ac:dyDescent="0.2">
      <c r="A62" s="13"/>
      <c r="B62" s="65" t="s">
        <v>114</v>
      </c>
      <c r="C62" s="26" t="s">
        <v>309</v>
      </c>
      <c r="D62" s="25" t="s">
        <v>194</v>
      </c>
      <c r="E62" s="38" t="s">
        <v>181</v>
      </c>
      <c r="F62" s="61">
        <v>1000</v>
      </c>
      <c r="G62" s="61">
        <v>1000</v>
      </c>
      <c r="H62" s="61">
        <v>1000</v>
      </c>
      <c r="I62" s="47">
        <v>0</v>
      </c>
      <c r="J62" s="47">
        <v>0</v>
      </c>
      <c r="K62" s="47">
        <v>0</v>
      </c>
    </row>
    <row r="63" spans="1:11" s="5" customFormat="1" ht="89.25" x14ac:dyDescent="0.2">
      <c r="A63" s="13"/>
      <c r="B63" s="65" t="s">
        <v>114</v>
      </c>
      <c r="C63" s="26" t="s">
        <v>168</v>
      </c>
      <c r="D63" s="34" t="s">
        <v>196</v>
      </c>
      <c r="E63" s="38" t="s">
        <v>180</v>
      </c>
      <c r="F63" s="61">
        <v>200000</v>
      </c>
      <c r="G63" s="61">
        <v>191000</v>
      </c>
      <c r="H63" s="61">
        <v>200000</v>
      </c>
      <c r="I63" s="47">
        <v>150000</v>
      </c>
      <c r="J63" s="47">
        <v>150000</v>
      </c>
      <c r="K63" s="47">
        <v>150000</v>
      </c>
    </row>
    <row r="64" spans="1:11" s="5" customFormat="1" ht="39.75" hidden="1" customHeight="1" x14ac:dyDescent="0.2">
      <c r="A64" s="13"/>
      <c r="B64" s="65" t="s">
        <v>114</v>
      </c>
      <c r="C64" s="26" t="s">
        <v>169</v>
      </c>
      <c r="D64" s="34" t="s">
        <v>197</v>
      </c>
      <c r="E64" s="38" t="s">
        <v>180</v>
      </c>
      <c r="F64" s="61">
        <v>0</v>
      </c>
      <c r="G64" s="61">
        <v>0</v>
      </c>
      <c r="H64" s="61"/>
      <c r="I64" s="47">
        <v>0</v>
      </c>
      <c r="J64" s="47">
        <v>0</v>
      </c>
      <c r="K64" s="47">
        <v>0</v>
      </c>
    </row>
    <row r="65" spans="1:11" s="5" customFormat="1" ht="87" customHeight="1" x14ac:dyDescent="0.2">
      <c r="A65" s="13"/>
      <c r="B65" s="65" t="s">
        <v>114</v>
      </c>
      <c r="C65" s="26" t="s">
        <v>212</v>
      </c>
      <c r="D65" s="34" t="s">
        <v>213</v>
      </c>
      <c r="E65" s="38" t="s">
        <v>180</v>
      </c>
      <c r="F65" s="61">
        <v>3000</v>
      </c>
      <c r="G65" s="61">
        <v>0</v>
      </c>
      <c r="H65" s="61">
        <v>0</v>
      </c>
      <c r="I65" s="47">
        <v>0</v>
      </c>
      <c r="J65" s="47">
        <v>0</v>
      </c>
      <c r="K65" s="47">
        <v>0</v>
      </c>
    </row>
    <row r="66" spans="1:11" s="5" customFormat="1" ht="87.75" customHeight="1" x14ac:dyDescent="0.2">
      <c r="A66" s="13"/>
      <c r="B66" s="65" t="s">
        <v>114</v>
      </c>
      <c r="C66" s="26" t="s">
        <v>214</v>
      </c>
      <c r="D66" s="34" t="s">
        <v>215</v>
      </c>
      <c r="E66" s="38" t="s">
        <v>180</v>
      </c>
      <c r="F66" s="61">
        <v>9000</v>
      </c>
      <c r="G66" s="61">
        <v>9000</v>
      </c>
      <c r="H66" s="61">
        <v>10000</v>
      </c>
      <c r="I66" s="47">
        <v>10000</v>
      </c>
      <c r="J66" s="47">
        <v>10000</v>
      </c>
      <c r="K66" s="47">
        <v>10000</v>
      </c>
    </row>
    <row r="67" spans="1:11" s="5" customFormat="1" ht="114" customHeight="1" x14ac:dyDescent="0.2">
      <c r="A67" s="13"/>
      <c r="B67" s="65" t="s">
        <v>114</v>
      </c>
      <c r="C67" s="26" t="s">
        <v>170</v>
      </c>
      <c r="D67" s="34" t="s">
        <v>198</v>
      </c>
      <c r="E67" s="38" t="s">
        <v>180</v>
      </c>
      <c r="F67" s="61">
        <v>45000</v>
      </c>
      <c r="G67" s="61">
        <v>42014.96</v>
      </c>
      <c r="H67" s="61">
        <v>45000</v>
      </c>
      <c r="I67" s="47">
        <v>45000</v>
      </c>
      <c r="J67" s="47">
        <v>45000</v>
      </c>
      <c r="K67" s="47">
        <v>45000</v>
      </c>
    </row>
    <row r="68" spans="1:11" s="5" customFormat="1" ht="114.75" x14ac:dyDescent="0.2">
      <c r="A68" s="13"/>
      <c r="B68" s="65" t="s">
        <v>114</v>
      </c>
      <c r="C68" s="26" t="s">
        <v>171</v>
      </c>
      <c r="D68" s="35" t="s">
        <v>199</v>
      </c>
      <c r="E68" s="38" t="s">
        <v>180</v>
      </c>
      <c r="F68" s="61">
        <v>50000</v>
      </c>
      <c r="G68" s="61">
        <v>34200</v>
      </c>
      <c r="H68" s="61">
        <v>35000</v>
      </c>
      <c r="I68" s="47">
        <v>35000</v>
      </c>
      <c r="J68" s="47">
        <v>35000</v>
      </c>
      <c r="K68" s="47">
        <v>35000</v>
      </c>
    </row>
    <row r="69" spans="1:11" s="5" customFormat="1" ht="89.25" x14ac:dyDescent="0.2">
      <c r="A69" s="13"/>
      <c r="B69" s="65" t="s">
        <v>114</v>
      </c>
      <c r="C69" s="26" t="s">
        <v>172</v>
      </c>
      <c r="D69" s="34" t="s">
        <v>200</v>
      </c>
      <c r="E69" s="38" t="s">
        <v>180</v>
      </c>
      <c r="F69" s="61">
        <v>9000</v>
      </c>
      <c r="G69" s="61">
        <v>6877.65</v>
      </c>
      <c r="H69" s="61">
        <v>10000</v>
      </c>
      <c r="I69" s="47">
        <v>10000</v>
      </c>
      <c r="J69" s="47">
        <v>10000</v>
      </c>
      <c r="K69" s="47">
        <v>10000</v>
      </c>
    </row>
    <row r="70" spans="1:11" s="5" customFormat="1" ht="89.25" x14ac:dyDescent="0.2">
      <c r="A70" s="13"/>
      <c r="B70" s="65" t="s">
        <v>114</v>
      </c>
      <c r="C70" s="26" t="s">
        <v>228</v>
      </c>
      <c r="D70" s="34" t="s">
        <v>200</v>
      </c>
      <c r="E70" s="38" t="s">
        <v>181</v>
      </c>
      <c r="F70" s="61">
        <v>1000</v>
      </c>
      <c r="G70" s="61">
        <v>0</v>
      </c>
      <c r="H70" s="61">
        <v>0</v>
      </c>
      <c r="I70" s="47">
        <v>0</v>
      </c>
      <c r="J70" s="47">
        <v>0</v>
      </c>
      <c r="K70" s="47">
        <v>0</v>
      </c>
    </row>
    <row r="71" spans="1:11" s="5" customFormat="1" ht="114.75" x14ac:dyDescent="0.2">
      <c r="A71" s="13"/>
      <c r="B71" s="65" t="s">
        <v>114</v>
      </c>
      <c r="C71" s="26" t="s">
        <v>216</v>
      </c>
      <c r="D71" s="34" t="s">
        <v>217</v>
      </c>
      <c r="E71" s="38" t="s">
        <v>180</v>
      </c>
      <c r="F71" s="61">
        <v>38000</v>
      </c>
      <c r="G71" s="61">
        <v>35000</v>
      </c>
      <c r="H71" s="61">
        <v>40000</v>
      </c>
      <c r="I71" s="47">
        <v>40000</v>
      </c>
      <c r="J71" s="47">
        <v>40000</v>
      </c>
      <c r="K71" s="47">
        <v>40000</v>
      </c>
    </row>
    <row r="72" spans="1:11" s="5" customFormat="1" ht="114.75" x14ac:dyDescent="0.2">
      <c r="A72" s="13"/>
      <c r="B72" s="65" t="s">
        <v>114</v>
      </c>
      <c r="C72" s="26" t="s">
        <v>310</v>
      </c>
      <c r="D72" s="34" t="s">
        <v>217</v>
      </c>
      <c r="E72" s="38" t="s">
        <v>181</v>
      </c>
      <c r="F72" s="61">
        <v>2000</v>
      </c>
      <c r="G72" s="61">
        <v>2000</v>
      </c>
      <c r="H72" s="61">
        <v>2000</v>
      </c>
      <c r="I72" s="47">
        <v>0</v>
      </c>
      <c r="J72" s="47">
        <v>0</v>
      </c>
      <c r="K72" s="47">
        <v>0</v>
      </c>
    </row>
    <row r="73" spans="1:11" s="5" customFormat="1" ht="91.5" customHeight="1" x14ac:dyDescent="0.2">
      <c r="A73" s="13"/>
      <c r="B73" s="65" t="s">
        <v>114</v>
      </c>
      <c r="C73" s="26" t="s">
        <v>173</v>
      </c>
      <c r="D73" s="34" t="s">
        <v>201</v>
      </c>
      <c r="E73" s="38" t="s">
        <v>180</v>
      </c>
      <c r="F73" s="61">
        <v>428000</v>
      </c>
      <c r="G73" s="61">
        <v>372001.28000000003</v>
      </c>
      <c r="H73" s="61">
        <v>458000</v>
      </c>
      <c r="I73" s="47">
        <v>398000</v>
      </c>
      <c r="J73" s="47">
        <v>398000</v>
      </c>
      <c r="K73" s="47">
        <v>398000</v>
      </c>
    </row>
    <row r="74" spans="1:11" s="5" customFormat="1" ht="92.25" customHeight="1" x14ac:dyDescent="0.2">
      <c r="A74" s="13"/>
      <c r="B74" s="65" t="s">
        <v>114</v>
      </c>
      <c r="C74" s="26" t="s">
        <v>311</v>
      </c>
      <c r="D74" s="34" t="s">
        <v>201</v>
      </c>
      <c r="E74" s="38" t="s">
        <v>181</v>
      </c>
      <c r="F74" s="61">
        <v>2000</v>
      </c>
      <c r="G74" s="61">
        <v>2000</v>
      </c>
      <c r="H74" s="61">
        <v>2000</v>
      </c>
      <c r="I74" s="47">
        <v>2000</v>
      </c>
      <c r="J74" s="47">
        <v>2000</v>
      </c>
      <c r="K74" s="47">
        <v>2000</v>
      </c>
    </row>
    <row r="75" spans="1:11" s="5" customFormat="1" ht="89.25" x14ac:dyDescent="0.2">
      <c r="A75" s="13"/>
      <c r="B75" s="65" t="s">
        <v>114</v>
      </c>
      <c r="C75" s="26" t="s">
        <v>174</v>
      </c>
      <c r="D75" s="25" t="s">
        <v>205</v>
      </c>
      <c r="E75" s="38" t="s">
        <v>180</v>
      </c>
      <c r="F75" s="61">
        <v>1600000</v>
      </c>
      <c r="G75" s="61">
        <v>1624409.21</v>
      </c>
      <c r="H75" s="61">
        <v>1812350</v>
      </c>
      <c r="I75" s="47">
        <v>1679000</v>
      </c>
      <c r="J75" s="47">
        <v>1679000</v>
      </c>
      <c r="K75" s="47">
        <v>1679000</v>
      </c>
    </row>
    <row r="76" spans="1:11" s="5" customFormat="1" ht="89.25" x14ac:dyDescent="0.2">
      <c r="A76" s="13"/>
      <c r="B76" s="65" t="s">
        <v>114</v>
      </c>
      <c r="C76" s="26" t="s">
        <v>177</v>
      </c>
      <c r="D76" s="25" t="s">
        <v>205</v>
      </c>
      <c r="E76" s="38" t="s">
        <v>181</v>
      </c>
      <c r="F76" s="61">
        <v>50000</v>
      </c>
      <c r="G76" s="61">
        <v>20500</v>
      </c>
      <c r="H76" s="61">
        <v>21000</v>
      </c>
      <c r="I76" s="47">
        <v>21000</v>
      </c>
      <c r="J76" s="47">
        <v>21000</v>
      </c>
      <c r="K76" s="47">
        <v>21000</v>
      </c>
    </row>
    <row r="77" spans="1:11" s="5" customFormat="1" ht="140.25" x14ac:dyDescent="0.2">
      <c r="A77" s="13"/>
      <c r="B77" s="65" t="s">
        <v>114</v>
      </c>
      <c r="C77" s="26" t="s">
        <v>218</v>
      </c>
      <c r="D77" s="25" t="s">
        <v>219</v>
      </c>
      <c r="E77" s="38" t="s">
        <v>180</v>
      </c>
      <c r="F77" s="61">
        <v>105000</v>
      </c>
      <c r="G77" s="61">
        <v>27372.02</v>
      </c>
      <c r="H77" s="61">
        <v>30000</v>
      </c>
      <c r="I77" s="47">
        <v>30000</v>
      </c>
      <c r="J77" s="47">
        <v>30000</v>
      </c>
      <c r="K77" s="47">
        <v>30000</v>
      </c>
    </row>
    <row r="78" spans="1:11" s="5" customFormat="1" ht="90" x14ac:dyDescent="0.25">
      <c r="A78" s="13"/>
      <c r="B78" s="65" t="s">
        <v>114</v>
      </c>
      <c r="C78" s="26" t="s">
        <v>227</v>
      </c>
      <c r="D78" s="36" t="s">
        <v>182</v>
      </c>
      <c r="E78" s="38" t="s">
        <v>180</v>
      </c>
      <c r="F78" s="61">
        <v>5000</v>
      </c>
      <c r="G78" s="61">
        <v>1000</v>
      </c>
      <c r="H78" s="61">
        <v>2000</v>
      </c>
      <c r="I78" s="47">
        <v>2000</v>
      </c>
      <c r="J78" s="47">
        <v>2000</v>
      </c>
      <c r="K78" s="47">
        <v>2000</v>
      </c>
    </row>
    <row r="79" spans="1:11" s="5" customFormat="1" ht="90" x14ac:dyDescent="0.25">
      <c r="A79" s="13"/>
      <c r="B79" s="65" t="s">
        <v>114</v>
      </c>
      <c r="C79" s="26" t="s">
        <v>178</v>
      </c>
      <c r="D79" s="36" t="s">
        <v>182</v>
      </c>
      <c r="E79" s="38" t="s">
        <v>181</v>
      </c>
      <c r="F79" s="61">
        <v>5000</v>
      </c>
      <c r="G79" s="61">
        <v>6000</v>
      </c>
      <c r="H79" s="61">
        <v>8000</v>
      </c>
      <c r="I79" s="47">
        <v>8000</v>
      </c>
      <c r="J79" s="47">
        <v>8000</v>
      </c>
      <c r="K79" s="47">
        <v>8000</v>
      </c>
    </row>
    <row r="80" spans="1:11" s="5" customFormat="1" ht="93.75" customHeight="1" x14ac:dyDescent="0.2">
      <c r="A80" s="13"/>
      <c r="B80" s="65" t="s">
        <v>114</v>
      </c>
      <c r="C80" s="26" t="s">
        <v>269</v>
      </c>
      <c r="D80" s="34" t="s">
        <v>270</v>
      </c>
      <c r="E80" s="39" t="s">
        <v>33</v>
      </c>
      <c r="F80" s="61">
        <v>15000</v>
      </c>
      <c r="G80" s="61">
        <v>0</v>
      </c>
      <c r="H80" s="61">
        <v>0</v>
      </c>
      <c r="I80" s="47">
        <v>0</v>
      </c>
      <c r="J80" s="47">
        <v>0</v>
      </c>
      <c r="K80" s="47">
        <v>0</v>
      </c>
    </row>
    <row r="81" spans="1:11" s="5" customFormat="1" ht="85.5" customHeight="1" x14ac:dyDescent="0.2">
      <c r="A81" s="13"/>
      <c r="B81" s="65" t="s">
        <v>114</v>
      </c>
      <c r="C81" s="26" t="s">
        <v>314</v>
      </c>
      <c r="D81" s="34" t="s">
        <v>270</v>
      </c>
      <c r="E81" s="78" t="s">
        <v>191</v>
      </c>
      <c r="F81" s="61">
        <v>0</v>
      </c>
      <c r="G81" s="61">
        <v>544.16</v>
      </c>
      <c r="H81" s="61">
        <v>550</v>
      </c>
      <c r="I81" s="47">
        <v>0</v>
      </c>
      <c r="J81" s="47">
        <v>0</v>
      </c>
      <c r="K81" s="47">
        <v>0</v>
      </c>
    </row>
    <row r="82" spans="1:11" s="5" customFormat="1" ht="37.5" hidden="1" customHeight="1" x14ac:dyDescent="0.2">
      <c r="A82" s="13"/>
      <c r="B82" s="65" t="s">
        <v>114</v>
      </c>
      <c r="C82" s="26" t="s">
        <v>229</v>
      </c>
      <c r="D82" s="34" t="s">
        <v>230</v>
      </c>
      <c r="E82" s="39" t="s">
        <v>33</v>
      </c>
      <c r="F82" s="61">
        <v>0</v>
      </c>
      <c r="G82" s="61">
        <v>0</v>
      </c>
      <c r="H82" s="61"/>
      <c r="I82" s="47">
        <v>0</v>
      </c>
      <c r="J82" s="47">
        <v>0</v>
      </c>
      <c r="K82" s="47">
        <v>0</v>
      </c>
    </row>
    <row r="83" spans="1:11" s="5" customFormat="1" ht="72.75" customHeight="1" x14ac:dyDescent="0.2">
      <c r="A83" s="13"/>
      <c r="B83" s="65" t="s">
        <v>114</v>
      </c>
      <c r="C83" s="26" t="s">
        <v>231</v>
      </c>
      <c r="D83" s="34" t="s">
        <v>232</v>
      </c>
      <c r="E83" s="39" t="s">
        <v>33</v>
      </c>
      <c r="F83" s="61">
        <v>0</v>
      </c>
      <c r="G83" s="61">
        <v>72.34</v>
      </c>
      <c r="H83" s="61">
        <v>100</v>
      </c>
      <c r="I83" s="47">
        <v>0</v>
      </c>
      <c r="J83" s="47">
        <v>0</v>
      </c>
      <c r="K83" s="47">
        <v>0</v>
      </c>
    </row>
    <row r="84" spans="1:11" s="5" customFormat="1" ht="63.75" x14ac:dyDescent="0.2">
      <c r="A84" s="13"/>
      <c r="B84" s="65" t="s">
        <v>114</v>
      </c>
      <c r="C84" s="26" t="s">
        <v>179</v>
      </c>
      <c r="D84" s="34" t="s">
        <v>203</v>
      </c>
      <c r="E84" s="39" t="s">
        <v>33</v>
      </c>
      <c r="F84" s="61">
        <v>121000</v>
      </c>
      <c r="G84" s="61">
        <v>146577.88</v>
      </c>
      <c r="H84" s="61">
        <v>165000</v>
      </c>
      <c r="I84" s="47">
        <v>0</v>
      </c>
      <c r="J84" s="47">
        <v>0</v>
      </c>
      <c r="K84" s="47">
        <v>0</v>
      </c>
    </row>
    <row r="85" spans="1:11" s="5" customFormat="1" ht="42.75" hidden="1" customHeight="1" x14ac:dyDescent="0.2">
      <c r="A85" s="13"/>
      <c r="B85" s="65" t="s">
        <v>114</v>
      </c>
      <c r="C85" s="26" t="s">
        <v>233</v>
      </c>
      <c r="D85" s="34" t="s">
        <v>203</v>
      </c>
      <c r="E85" s="40" t="s">
        <v>234</v>
      </c>
      <c r="F85" s="61">
        <v>0</v>
      </c>
      <c r="G85" s="61">
        <v>0</v>
      </c>
      <c r="H85" s="61"/>
      <c r="I85" s="47">
        <v>0</v>
      </c>
      <c r="J85" s="47">
        <v>0</v>
      </c>
      <c r="K85" s="47">
        <v>0</v>
      </c>
    </row>
    <row r="86" spans="1:11" s="5" customFormat="1" ht="75" customHeight="1" x14ac:dyDescent="0.2">
      <c r="A86" s="13"/>
      <c r="B86" s="65" t="s">
        <v>114</v>
      </c>
      <c r="C86" s="26" t="s">
        <v>244</v>
      </c>
      <c r="D86" s="34" t="s">
        <v>203</v>
      </c>
      <c r="E86" s="40" t="s">
        <v>125</v>
      </c>
      <c r="F86" s="61">
        <v>120000</v>
      </c>
      <c r="G86" s="61">
        <v>34570.5</v>
      </c>
      <c r="H86" s="61">
        <v>35000</v>
      </c>
      <c r="I86" s="47">
        <v>115000</v>
      </c>
      <c r="J86" s="47">
        <v>115000</v>
      </c>
      <c r="K86" s="47">
        <v>115000</v>
      </c>
    </row>
    <row r="87" spans="1:11" s="5" customFormat="1" ht="29.25" hidden="1" customHeight="1" x14ac:dyDescent="0.2">
      <c r="A87" s="13"/>
      <c r="B87" s="65" t="s">
        <v>114</v>
      </c>
      <c r="C87" s="26" t="s">
        <v>220</v>
      </c>
      <c r="D87" s="34" t="s">
        <v>204</v>
      </c>
      <c r="E87" s="40" t="s">
        <v>34</v>
      </c>
      <c r="F87" s="61">
        <v>0</v>
      </c>
      <c r="G87" s="61">
        <v>0</v>
      </c>
      <c r="H87" s="61"/>
      <c r="I87" s="47">
        <v>0</v>
      </c>
      <c r="J87" s="47">
        <v>0</v>
      </c>
      <c r="K87" s="47">
        <v>0</v>
      </c>
    </row>
    <row r="88" spans="1:11" s="5" customFormat="1" ht="40.5" hidden="1" customHeight="1" x14ac:dyDescent="0.2">
      <c r="A88" s="13"/>
      <c r="B88" s="65" t="s">
        <v>114</v>
      </c>
      <c r="C88" s="26" t="s">
        <v>221</v>
      </c>
      <c r="D88" s="34" t="s">
        <v>203</v>
      </c>
      <c r="E88" s="41" t="s">
        <v>222</v>
      </c>
      <c r="F88" s="61">
        <v>0</v>
      </c>
      <c r="G88" s="61">
        <v>0</v>
      </c>
      <c r="H88" s="61"/>
      <c r="I88" s="47">
        <v>0</v>
      </c>
      <c r="J88" s="47">
        <v>0</v>
      </c>
      <c r="K88" s="47">
        <v>0</v>
      </c>
    </row>
    <row r="89" spans="1:11" s="5" customFormat="1" ht="82.5" customHeight="1" x14ac:dyDescent="0.2">
      <c r="A89" s="13"/>
      <c r="B89" s="65" t="s">
        <v>114</v>
      </c>
      <c r="C89" s="26" t="s">
        <v>164</v>
      </c>
      <c r="D89" s="37" t="s">
        <v>202</v>
      </c>
      <c r="E89" s="40" t="s">
        <v>30</v>
      </c>
      <c r="F89" s="61">
        <v>225</v>
      </c>
      <c r="G89" s="61">
        <v>225</v>
      </c>
      <c r="H89" s="61">
        <v>225</v>
      </c>
      <c r="I89" s="47">
        <v>0</v>
      </c>
      <c r="J89" s="47">
        <v>0</v>
      </c>
      <c r="K89" s="47">
        <v>0</v>
      </c>
    </row>
    <row r="90" spans="1:11" s="5" customFormat="1" ht="109.5" customHeight="1" x14ac:dyDescent="0.2">
      <c r="A90" s="13"/>
      <c r="B90" s="65" t="s">
        <v>114</v>
      </c>
      <c r="C90" s="26" t="s">
        <v>223</v>
      </c>
      <c r="D90" s="25" t="s">
        <v>225</v>
      </c>
      <c r="E90" s="38" t="s">
        <v>224</v>
      </c>
      <c r="F90" s="61">
        <v>80000</v>
      </c>
      <c r="G90" s="61">
        <v>120000</v>
      </c>
      <c r="H90" s="61">
        <v>120000</v>
      </c>
      <c r="I90" s="47">
        <v>50000</v>
      </c>
      <c r="J90" s="47">
        <v>50000</v>
      </c>
      <c r="K90" s="47">
        <v>50000</v>
      </c>
    </row>
    <row r="91" spans="1:11" s="5" customFormat="1" ht="101.25" customHeight="1" x14ac:dyDescent="0.2">
      <c r="A91" s="13"/>
      <c r="B91" s="65" t="s">
        <v>114</v>
      </c>
      <c r="C91" s="26" t="s">
        <v>235</v>
      </c>
      <c r="D91" s="25" t="s">
        <v>225</v>
      </c>
      <c r="E91" s="38" t="s">
        <v>236</v>
      </c>
      <c r="F91" s="61">
        <v>1188000</v>
      </c>
      <c r="G91" s="61">
        <v>1187819</v>
      </c>
      <c r="H91" s="61">
        <v>1190000</v>
      </c>
      <c r="I91" s="47">
        <v>0</v>
      </c>
      <c r="J91" s="47">
        <v>0</v>
      </c>
      <c r="K91" s="47">
        <v>0</v>
      </c>
    </row>
    <row r="92" spans="1:11" s="5" customFormat="1" ht="30" hidden="1" customHeight="1" x14ac:dyDescent="0.2">
      <c r="A92" s="13"/>
      <c r="B92" s="65" t="s">
        <v>114</v>
      </c>
      <c r="C92" s="26" t="s">
        <v>268</v>
      </c>
      <c r="D92" s="25" t="s">
        <v>225</v>
      </c>
      <c r="E92" s="38" t="s">
        <v>33</v>
      </c>
      <c r="F92" s="61">
        <v>0</v>
      </c>
      <c r="G92" s="61">
        <v>0</v>
      </c>
      <c r="H92" s="61">
        <v>0</v>
      </c>
      <c r="I92" s="47">
        <v>0</v>
      </c>
      <c r="J92" s="47">
        <v>0</v>
      </c>
      <c r="K92" s="47">
        <v>0</v>
      </c>
    </row>
    <row r="93" spans="1:11" ht="20.25" customHeight="1" x14ac:dyDescent="0.2">
      <c r="A93" s="11" t="s">
        <v>100</v>
      </c>
      <c r="B93" s="28" t="s">
        <v>75</v>
      </c>
      <c r="C93" s="29" t="s">
        <v>76</v>
      </c>
      <c r="D93" s="28" t="s">
        <v>75</v>
      </c>
      <c r="E93" s="42"/>
      <c r="F93" s="77">
        <f>F94</f>
        <v>0</v>
      </c>
      <c r="G93" s="77">
        <f t="shared" ref="G93:K93" si="15">G94</f>
        <v>876.89</v>
      </c>
      <c r="H93" s="77">
        <f t="shared" si="15"/>
        <v>0</v>
      </c>
      <c r="I93" s="77">
        <f t="shared" si="15"/>
        <v>0</v>
      </c>
      <c r="J93" s="77">
        <f t="shared" si="15"/>
        <v>0</v>
      </c>
      <c r="K93" s="77">
        <f t="shared" si="15"/>
        <v>0</v>
      </c>
    </row>
    <row r="94" spans="1:11" ht="39" customHeight="1" x14ac:dyDescent="0.2">
      <c r="A94" s="12"/>
      <c r="B94" s="30" t="s">
        <v>115</v>
      </c>
      <c r="C94" s="31" t="s">
        <v>211</v>
      </c>
      <c r="D94" s="30" t="s">
        <v>17</v>
      </c>
      <c r="E94" s="78" t="s">
        <v>191</v>
      </c>
      <c r="F94" s="61">
        <v>0</v>
      </c>
      <c r="G94" s="61">
        <v>876.89</v>
      </c>
      <c r="H94" s="61">
        <v>0</v>
      </c>
      <c r="I94" s="61">
        <v>0</v>
      </c>
      <c r="J94" s="61">
        <v>0</v>
      </c>
      <c r="K94" s="61">
        <v>0</v>
      </c>
    </row>
    <row r="95" spans="1:11" s="5" customFormat="1" ht="36" customHeight="1" x14ac:dyDescent="0.2">
      <c r="A95" s="11"/>
      <c r="B95" s="20" t="s">
        <v>128</v>
      </c>
      <c r="C95" s="16" t="s">
        <v>126</v>
      </c>
      <c r="D95" s="20" t="s">
        <v>128</v>
      </c>
      <c r="E95" s="43"/>
      <c r="F95" s="77">
        <f>F96+F142+F144+F138+F140</f>
        <v>2279286931.4499998</v>
      </c>
      <c r="G95" s="77">
        <f t="shared" ref="G95:K95" si="16">G96+G142+G144+G138+G140</f>
        <v>1465801221.0199997</v>
      </c>
      <c r="H95" s="77">
        <f t="shared" si="16"/>
        <v>2279286931.4499998</v>
      </c>
      <c r="I95" s="77">
        <f t="shared" si="16"/>
        <v>2226039086.4400001</v>
      </c>
      <c r="J95" s="77">
        <f t="shared" si="16"/>
        <v>1517464367.96</v>
      </c>
      <c r="K95" s="77">
        <f t="shared" si="16"/>
        <v>1336103862.05</v>
      </c>
    </row>
    <row r="96" spans="1:11" s="5" customFormat="1" ht="52.5" customHeight="1" x14ac:dyDescent="0.2">
      <c r="A96" s="11"/>
      <c r="B96" s="20" t="s">
        <v>129</v>
      </c>
      <c r="C96" s="16" t="s">
        <v>127</v>
      </c>
      <c r="D96" s="20" t="s">
        <v>129</v>
      </c>
      <c r="E96" s="43"/>
      <c r="F96" s="77">
        <f>F97+F100+F120+F129</f>
        <v>1980286931.45</v>
      </c>
      <c r="G96" s="77">
        <f t="shared" ref="G96:K96" si="17">G97+G100+G120+G129</f>
        <v>1416848363.5299997</v>
      </c>
      <c r="H96" s="77">
        <f t="shared" si="17"/>
        <v>1980286931.45</v>
      </c>
      <c r="I96" s="77">
        <f t="shared" si="17"/>
        <v>2177039086.4400001</v>
      </c>
      <c r="J96" s="77">
        <f t="shared" si="17"/>
        <v>1517464367.96</v>
      </c>
      <c r="K96" s="77">
        <f t="shared" si="17"/>
        <v>1336103862.05</v>
      </c>
    </row>
    <row r="97" spans="1:11" s="5" customFormat="1" ht="25.5" x14ac:dyDescent="0.2">
      <c r="A97" s="11" t="s">
        <v>116</v>
      </c>
      <c r="B97" s="32" t="s">
        <v>118</v>
      </c>
      <c r="C97" s="16" t="s">
        <v>130</v>
      </c>
      <c r="D97" s="32" t="s">
        <v>118</v>
      </c>
      <c r="E97" s="43"/>
      <c r="F97" s="77">
        <f t="shared" ref="F97:K97" si="18">SUM(F98:F99)</f>
        <v>22124500</v>
      </c>
      <c r="G97" s="77">
        <f t="shared" si="18"/>
        <v>18438250</v>
      </c>
      <c r="H97" s="77">
        <f t="shared" si="18"/>
        <v>22124500</v>
      </c>
      <c r="I97" s="77">
        <f t="shared" si="18"/>
        <v>21225000</v>
      </c>
      <c r="J97" s="77">
        <f t="shared" si="18"/>
        <v>36482000</v>
      </c>
      <c r="K97" s="77">
        <f t="shared" si="18"/>
        <v>27188000</v>
      </c>
    </row>
    <row r="98" spans="1:11" s="7" customFormat="1" ht="42.75" customHeight="1" x14ac:dyDescent="0.2">
      <c r="A98" s="33"/>
      <c r="B98" s="18" t="s">
        <v>118</v>
      </c>
      <c r="C98" s="17" t="s">
        <v>156</v>
      </c>
      <c r="D98" s="23" t="s">
        <v>77</v>
      </c>
      <c r="E98" s="44" t="s">
        <v>79</v>
      </c>
      <c r="F98" s="67">
        <v>6627000</v>
      </c>
      <c r="G98" s="67">
        <v>5522500</v>
      </c>
      <c r="H98" s="67">
        <v>6627000</v>
      </c>
      <c r="I98" s="49">
        <v>3760000</v>
      </c>
      <c r="J98" s="49">
        <v>20600000</v>
      </c>
      <c r="K98" s="49">
        <v>11306000</v>
      </c>
    </row>
    <row r="99" spans="1:11" s="7" customFormat="1" ht="48.75" customHeight="1" x14ac:dyDescent="0.2">
      <c r="A99" s="33"/>
      <c r="B99" s="18" t="s">
        <v>118</v>
      </c>
      <c r="C99" s="17" t="s">
        <v>157</v>
      </c>
      <c r="D99" s="23" t="s">
        <v>78</v>
      </c>
      <c r="E99" s="44" t="s">
        <v>79</v>
      </c>
      <c r="F99" s="67">
        <v>15497500</v>
      </c>
      <c r="G99" s="67">
        <v>12915750</v>
      </c>
      <c r="H99" s="67">
        <v>15497500</v>
      </c>
      <c r="I99" s="49">
        <v>17465000</v>
      </c>
      <c r="J99" s="49">
        <v>15882000</v>
      </c>
      <c r="K99" s="49">
        <v>15882000</v>
      </c>
    </row>
    <row r="100" spans="1:11" s="7" customFormat="1" ht="38.25" x14ac:dyDescent="0.2">
      <c r="A100" s="64" t="s">
        <v>117</v>
      </c>
      <c r="B100" s="50" t="s">
        <v>120</v>
      </c>
      <c r="C100" s="81" t="s">
        <v>131</v>
      </c>
      <c r="D100" s="52" t="s">
        <v>120</v>
      </c>
      <c r="E100" s="46"/>
      <c r="F100" s="53">
        <f>SUM(F101:F119)</f>
        <v>828205948.14999986</v>
      </c>
      <c r="G100" s="53">
        <f t="shared" ref="G100:K100" si="19">SUM(G101:G119)</f>
        <v>533275601.35999995</v>
      </c>
      <c r="H100" s="53">
        <f t="shared" si="19"/>
        <v>828205948.14999986</v>
      </c>
      <c r="I100" s="53">
        <f t="shared" si="19"/>
        <v>897674325.38999999</v>
      </c>
      <c r="J100" s="53">
        <f t="shared" si="19"/>
        <v>222159082.91</v>
      </c>
      <c r="K100" s="53">
        <f t="shared" si="19"/>
        <v>49581236</v>
      </c>
    </row>
    <row r="101" spans="1:11" s="7" customFormat="1" ht="45" customHeight="1" x14ac:dyDescent="0.2">
      <c r="A101" s="68"/>
      <c r="B101" s="18" t="s">
        <v>120</v>
      </c>
      <c r="C101" s="55" t="s">
        <v>134</v>
      </c>
      <c r="D101" s="23" t="s">
        <v>80</v>
      </c>
      <c r="E101" s="44" t="s">
        <v>33</v>
      </c>
      <c r="F101" s="82"/>
      <c r="G101" s="67"/>
      <c r="H101" s="67"/>
      <c r="I101" s="49">
        <v>265144597</v>
      </c>
      <c r="J101" s="49">
        <v>0</v>
      </c>
      <c r="K101" s="49">
        <v>0</v>
      </c>
    </row>
    <row r="102" spans="1:11" s="7" customFormat="1" ht="96.75" customHeight="1" x14ac:dyDescent="0.2">
      <c r="A102" s="33"/>
      <c r="B102" s="18" t="s">
        <v>120</v>
      </c>
      <c r="C102" s="55" t="s">
        <v>135</v>
      </c>
      <c r="D102" s="23" t="s">
        <v>81</v>
      </c>
      <c r="E102" s="44" t="s">
        <v>33</v>
      </c>
      <c r="F102" s="67">
        <v>22454877.899999999</v>
      </c>
      <c r="G102" s="67">
        <v>21321714.859999999</v>
      </c>
      <c r="H102" s="67">
        <v>22454877.899999999</v>
      </c>
      <c r="I102" s="49">
        <v>291850838</v>
      </c>
      <c r="J102" s="49">
        <v>204440768</v>
      </c>
      <c r="K102" s="49">
        <v>33236108</v>
      </c>
    </row>
    <row r="103" spans="1:11" s="7" customFormat="1" ht="60" hidden="1" customHeight="1" x14ac:dyDescent="0.2">
      <c r="A103" s="33"/>
      <c r="B103" s="18" t="s">
        <v>120</v>
      </c>
      <c r="C103" s="55" t="s">
        <v>247</v>
      </c>
      <c r="D103" s="23" t="s">
        <v>248</v>
      </c>
      <c r="E103" s="44" t="s">
        <v>133</v>
      </c>
      <c r="F103" s="67"/>
      <c r="G103" s="67"/>
      <c r="H103" s="67"/>
      <c r="I103" s="49"/>
      <c r="J103" s="49"/>
      <c r="K103" s="49"/>
    </row>
    <row r="104" spans="1:11" s="7" customFormat="1" ht="50.25" customHeight="1" x14ac:dyDescent="0.2">
      <c r="A104" s="33"/>
      <c r="B104" s="18" t="s">
        <v>120</v>
      </c>
      <c r="C104" s="55" t="s">
        <v>296</v>
      </c>
      <c r="D104" s="23" t="s">
        <v>294</v>
      </c>
      <c r="E104" s="44" t="s">
        <v>33</v>
      </c>
      <c r="F104" s="67">
        <v>165461382.36000001</v>
      </c>
      <c r="G104" s="67">
        <v>0</v>
      </c>
      <c r="H104" s="67">
        <v>165461382.36000001</v>
      </c>
      <c r="I104" s="49"/>
      <c r="J104" s="49"/>
      <c r="K104" s="49"/>
    </row>
    <row r="105" spans="1:11" s="7" customFormat="1" ht="39.75" customHeight="1" x14ac:dyDescent="0.2">
      <c r="A105" s="33"/>
      <c r="B105" s="18" t="s">
        <v>120</v>
      </c>
      <c r="C105" s="55" t="s">
        <v>295</v>
      </c>
      <c r="D105" s="21" t="s">
        <v>161</v>
      </c>
      <c r="E105" s="44" t="s">
        <v>33</v>
      </c>
      <c r="F105" s="10">
        <v>55249121.299999997</v>
      </c>
      <c r="G105" s="10">
        <v>12496233.689999999</v>
      </c>
      <c r="H105" s="10">
        <v>55249121.299999997</v>
      </c>
      <c r="I105" s="49"/>
      <c r="J105" s="49"/>
      <c r="K105" s="49"/>
    </row>
    <row r="106" spans="1:11" s="7" customFormat="1" ht="68.25" customHeight="1" x14ac:dyDescent="0.2">
      <c r="A106" s="33"/>
      <c r="B106" s="18" t="s">
        <v>120</v>
      </c>
      <c r="C106" s="55" t="s">
        <v>188</v>
      </c>
      <c r="D106" s="21" t="s">
        <v>187</v>
      </c>
      <c r="E106" s="44" t="s">
        <v>133</v>
      </c>
      <c r="F106" s="45">
        <v>42832984.399999999</v>
      </c>
      <c r="G106" s="45">
        <v>21900079.059999999</v>
      </c>
      <c r="H106" s="45">
        <v>42832984.399999999</v>
      </c>
      <c r="I106" s="49"/>
      <c r="J106" s="49"/>
      <c r="K106" s="49"/>
    </row>
    <row r="107" spans="1:11" s="7" customFormat="1" ht="59.25" hidden="1" customHeight="1" x14ac:dyDescent="0.2">
      <c r="A107" s="33"/>
      <c r="B107" s="18" t="s">
        <v>120</v>
      </c>
      <c r="C107" s="55" t="s">
        <v>298</v>
      </c>
      <c r="D107" s="21" t="s">
        <v>297</v>
      </c>
      <c r="E107" s="44" t="s">
        <v>132</v>
      </c>
      <c r="F107" s="45"/>
      <c r="G107" s="45"/>
      <c r="H107" s="45"/>
      <c r="I107" s="49"/>
      <c r="J107" s="49"/>
      <c r="K107" s="49"/>
    </row>
    <row r="108" spans="1:11" s="7" customFormat="1" ht="38.25" x14ac:dyDescent="0.2">
      <c r="A108" s="33"/>
      <c r="B108" s="18" t="s">
        <v>120</v>
      </c>
      <c r="C108" s="55" t="s">
        <v>136</v>
      </c>
      <c r="D108" s="21" t="s">
        <v>162</v>
      </c>
      <c r="E108" s="44" t="s">
        <v>33</v>
      </c>
      <c r="F108" s="10">
        <v>1307682</v>
      </c>
      <c r="G108" s="10">
        <v>1307682</v>
      </c>
      <c r="H108" s="10">
        <v>1307682</v>
      </c>
      <c r="I108" s="49"/>
      <c r="J108" s="49"/>
      <c r="K108" s="49"/>
    </row>
    <row r="109" spans="1:11" s="7" customFormat="1" ht="38.25" hidden="1" x14ac:dyDescent="0.2">
      <c r="A109" s="33"/>
      <c r="B109" s="18" t="s">
        <v>120</v>
      </c>
      <c r="C109" s="55" t="s">
        <v>245</v>
      </c>
      <c r="D109" s="21" t="s">
        <v>246</v>
      </c>
      <c r="E109" s="44" t="s">
        <v>33</v>
      </c>
      <c r="F109" s="10"/>
      <c r="G109" s="10"/>
      <c r="H109" s="10"/>
      <c r="I109" s="49"/>
      <c r="J109" s="49"/>
      <c r="K109" s="49"/>
    </row>
    <row r="110" spans="1:11" s="7" customFormat="1" ht="49.5" hidden="1" customHeight="1" x14ac:dyDescent="0.2">
      <c r="A110" s="33"/>
      <c r="B110" s="18" t="s">
        <v>120</v>
      </c>
      <c r="C110" s="17" t="s">
        <v>237</v>
      </c>
      <c r="D110" s="22" t="s">
        <v>238</v>
      </c>
      <c r="E110" s="44" t="s">
        <v>132</v>
      </c>
      <c r="F110" s="10"/>
      <c r="G110" s="10"/>
      <c r="H110" s="10"/>
      <c r="I110" s="49"/>
      <c r="J110" s="49"/>
      <c r="K110" s="49"/>
    </row>
    <row r="111" spans="1:11" s="7" customFormat="1" ht="57" customHeight="1" x14ac:dyDescent="0.2">
      <c r="A111" s="33"/>
      <c r="B111" s="18" t="s">
        <v>120</v>
      </c>
      <c r="C111" s="17" t="s">
        <v>137</v>
      </c>
      <c r="D111" s="22" t="s">
        <v>82</v>
      </c>
      <c r="E111" s="44" t="s">
        <v>132</v>
      </c>
      <c r="F111" s="10">
        <v>247886</v>
      </c>
      <c r="G111" s="10">
        <v>247886</v>
      </c>
      <c r="H111" s="10">
        <v>247886</v>
      </c>
      <c r="I111" s="49"/>
      <c r="J111" s="49"/>
      <c r="K111" s="49"/>
    </row>
    <row r="112" spans="1:11" s="7" customFormat="1" ht="57" hidden="1" customHeight="1" x14ac:dyDescent="0.2">
      <c r="A112" s="33"/>
      <c r="B112" s="18" t="s">
        <v>120</v>
      </c>
      <c r="C112" s="17" t="s">
        <v>300</v>
      </c>
      <c r="D112" s="22" t="s">
        <v>299</v>
      </c>
      <c r="E112" s="44" t="s">
        <v>33</v>
      </c>
      <c r="F112" s="10"/>
      <c r="G112" s="10"/>
      <c r="H112" s="10"/>
      <c r="I112" s="49"/>
      <c r="J112" s="49"/>
      <c r="K112" s="49"/>
    </row>
    <row r="113" spans="1:11" s="7" customFormat="1" ht="57" hidden="1" customHeight="1" x14ac:dyDescent="0.2">
      <c r="A113" s="33"/>
      <c r="B113" s="18" t="s">
        <v>120</v>
      </c>
      <c r="C113" s="17" t="s">
        <v>302</v>
      </c>
      <c r="D113" s="22" t="s">
        <v>301</v>
      </c>
      <c r="E113" s="44" t="s">
        <v>33</v>
      </c>
      <c r="F113" s="10"/>
      <c r="G113" s="10"/>
      <c r="H113" s="10"/>
      <c r="I113" s="49"/>
      <c r="J113" s="49"/>
      <c r="K113" s="49"/>
    </row>
    <row r="114" spans="1:11" s="7" customFormat="1" ht="49.5" customHeight="1" x14ac:dyDescent="0.2">
      <c r="A114" s="33"/>
      <c r="B114" s="18" t="s">
        <v>120</v>
      </c>
      <c r="C114" s="17" t="s">
        <v>240</v>
      </c>
      <c r="D114" s="22" t="s">
        <v>241</v>
      </c>
      <c r="E114" s="44" t="s">
        <v>133</v>
      </c>
      <c r="F114" s="10">
        <v>32326914.890000001</v>
      </c>
      <c r="G114" s="10">
        <v>31143074.129999999</v>
      </c>
      <c r="H114" s="10">
        <v>32326914.890000001</v>
      </c>
      <c r="I114" s="49">
        <v>0</v>
      </c>
      <c r="J114" s="49">
        <v>0</v>
      </c>
      <c r="K114" s="49">
        <v>0</v>
      </c>
    </row>
    <row r="115" spans="1:11" s="7" customFormat="1" ht="96.75" customHeight="1" x14ac:dyDescent="0.2">
      <c r="A115" s="33"/>
      <c r="B115" s="18" t="s">
        <v>120</v>
      </c>
      <c r="C115" s="17" t="s">
        <v>325</v>
      </c>
      <c r="D115" s="22" t="s">
        <v>324</v>
      </c>
      <c r="E115" s="44" t="s">
        <v>33</v>
      </c>
      <c r="F115" s="10">
        <v>165000000</v>
      </c>
      <c r="G115" s="10">
        <v>157966672.83000001</v>
      </c>
      <c r="H115" s="10">
        <v>165000000</v>
      </c>
      <c r="I115" s="49"/>
      <c r="J115" s="49"/>
      <c r="K115" s="49"/>
    </row>
    <row r="116" spans="1:11" s="7" customFormat="1" ht="70.5" customHeight="1" x14ac:dyDescent="0.2">
      <c r="A116" s="33"/>
      <c r="B116" s="18" t="s">
        <v>120</v>
      </c>
      <c r="C116" s="17" t="s">
        <v>315</v>
      </c>
      <c r="D116" s="21" t="s">
        <v>239</v>
      </c>
      <c r="E116" s="44" t="s">
        <v>33</v>
      </c>
      <c r="F116" s="10">
        <v>322291965.49000001</v>
      </c>
      <c r="G116" s="10">
        <v>282227704.57999998</v>
      </c>
      <c r="H116" s="10">
        <v>322291965.49000001</v>
      </c>
      <c r="I116" s="49">
        <v>322291965.48000002</v>
      </c>
      <c r="J116" s="49">
        <v>0</v>
      </c>
      <c r="K116" s="49">
        <v>0</v>
      </c>
    </row>
    <row r="117" spans="1:11" s="7" customFormat="1" ht="42" customHeight="1" x14ac:dyDescent="0.2">
      <c r="A117" s="33"/>
      <c r="B117" s="18" t="s">
        <v>120</v>
      </c>
      <c r="C117" s="17" t="s">
        <v>138</v>
      </c>
      <c r="D117" s="21" t="s">
        <v>83</v>
      </c>
      <c r="E117" s="44" t="s">
        <v>33</v>
      </c>
      <c r="F117" s="67">
        <v>4812391.55</v>
      </c>
      <c r="G117" s="67">
        <v>899362.95</v>
      </c>
      <c r="H117" s="67">
        <v>4812391.55</v>
      </c>
      <c r="I117" s="49">
        <v>3140783.91</v>
      </c>
      <c r="J117" s="49">
        <v>1933345</v>
      </c>
      <c r="K117" s="49"/>
    </row>
    <row r="118" spans="1:11" s="7" customFormat="1" ht="38.25" x14ac:dyDescent="0.2">
      <c r="A118" s="33"/>
      <c r="B118" s="18" t="s">
        <v>120</v>
      </c>
      <c r="C118" s="17" t="s">
        <v>139</v>
      </c>
      <c r="D118" s="21" t="s">
        <v>83</v>
      </c>
      <c r="E118" s="44" t="s">
        <v>133</v>
      </c>
      <c r="F118" s="67">
        <v>16009439.33</v>
      </c>
      <c r="G118" s="67">
        <v>3553888.33</v>
      </c>
      <c r="H118" s="67">
        <v>16009439.33</v>
      </c>
      <c r="I118" s="49">
        <v>15246141</v>
      </c>
      <c r="J118" s="49">
        <v>15784969.91</v>
      </c>
      <c r="K118" s="49">
        <v>16345128</v>
      </c>
    </row>
    <row r="119" spans="1:11" s="7" customFormat="1" ht="58.5" customHeight="1" x14ac:dyDescent="0.2">
      <c r="A119" s="33"/>
      <c r="B119" s="18" t="s">
        <v>120</v>
      </c>
      <c r="C119" s="17" t="s">
        <v>140</v>
      </c>
      <c r="D119" s="21" t="s">
        <v>83</v>
      </c>
      <c r="E119" s="44" t="s">
        <v>132</v>
      </c>
      <c r="F119" s="67">
        <v>211302.93</v>
      </c>
      <c r="G119" s="67">
        <v>211302.93</v>
      </c>
      <c r="H119" s="67">
        <v>211302.93</v>
      </c>
      <c r="I119" s="49"/>
      <c r="J119" s="49"/>
      <c r="K119" s="49"/>
    </row>
    <row r="120" spans="1:11" s="7" customFormat="1" ht="36" customHeight="1" x14ac:dyDescent="0.2">
      <c r="A120" s="64" t="s">
        <v>119</v>
      </c>
      <c r="B120" s="19" t="s">
        <v>141</v>
      </c>
      <c r="C120" s="16" t="s">
        <v>142</v>
      </c>
      <c r="D120" s="19" t="s">
        <v>122</v>
      </c>
      <c r="E120" s="46"/>
      <c r="F120" s="53">
        <f t="shared" ref="F120:K120" si="20">SUM(F121:F128)</f>
        <v>1027394255.87</v>
      </c>
      <c r="G120" s="53">
        <f t="shared" si="20"/>
        <v>794976020.8499999</v>
      </c>
      <c r="H120" s="53">
        <f t="shared" si="20"/>
        <v>1027394255.87</v>
      </c>
      <c r="I120" s="54">
        <f t="shared" si="20"/>
        <v>1210481054.95</v>
      </c>
      <c r="J120" s="54">
        <f t="shared" si="20"/>
        <v>1211164578.95</v>
      </c>
      <c r="K120" s="54">
        <f t="shared" si="20"/>
        <v>1211675919.95</v>
      </c>
    </row>
    <row r="121" spans="1:11" s="7" customFormat="1" ht="39.75" customHeight="1" x14ac:dyDescent="0.2">
      <c r="A121" s="33"/>
      <c r="B121" s="18" t="s">
        <v>122</v>
      </c>
      <c r="C121" s="17" t="s">
        <v>143</v>
      </c>
      <c r="D121" s="21" t="s">
        <v>84</v>
      </c>
      <c r="E121" s="44" t="s">
        <v>133</v>
      </c>
      <c r="F121" s="67">
        <v>986693831</v>
      </c>
      <c r="G121" s="67">
        <v>762031436</v>
      </c>
      <c r="H121" s="67">
        <v>986693831</v>
      </c>
      <c r="I121" s="49">
        <v>1168240000</v>
      </c>
      <c r="J121" s="49">
        <v>1168240000</v>
      </c>
      <c r="K121" s="49">
        <v>1168240000</v>
      </c>
    </row>
    <row r="122" spans="1:11" s="7" customFormat="1" ht="38.25" x14ac:dyDescent="0.2">
      <c r="A122" s="33"/>
      <c r="B122" s="18" t="s">
        <v>122</v>
      </c>
      <c r="C122" s="17" t="s">
        <v>144</v>
      </c>
      <c r="D122" s="21" t="s">
        <v>84</v>
      </c>
      <c r="E122" s="44" t="s">
        <v>33</v>
      </c>
      <c r="F122" s="82">
        <v>22820511.870000001</v>
      </c>
      <c r="G122" s="67">
        <v>17157812.68</v>
      </c>
      <c r="H122" s="67">
        <v>22820511.870000001</v>
      </c>
      <c r="I122" s="49">
        <v>23021466.02</v>
      </c>
      <c r="J122" s="49">
        <v>23570266.02</v>
      </c>
      <c r="K122" s="49">
        <v>24210466.02</v>
      </c>
    </row>
    <row r="123" spans="1:11" s="7" customFormat="1" ht="53.25" customHeight="1" x14ac:dyDescent="0.2">
      <c r="A123" s="33"/>
      <c r="B123" s="18" t="s">
        <v>122</v>
      </c>
      <c r="C123" s="17" t="s">
        <v>145</v>
      </c>
      <c r="D123" s="21" t="s">
        <v>84</v>
      </c>
      <c r="E123" s="44" t="s">
        <v>132</v>
      </c>
      <c r="F123" s="67">
        <v>241381</v>
      </c>
      <c r="G123" s="67">
        <v>182881</v>
      </c>
      <c r="H123" s="67">
        <v>241381</v>
      </c>
      <c r="I123" s="49">
        <v>277200</v>
      </c>
      <c r="J123" s="49">
        <v>280800</v>
      </c>
      <c r="K123" s="49">
        <v>284400</v>
      </c>
    </row>
    <row r="124" spans="1:11" s="7" customFormat="1" ht="38.25" x14ac:dyDescent="0.2">
      <c r="A124" s="33"/>
      <c r="B124" s="18" t="s">
        <v>122</v>
      </c>
      <c r="C124" s="17" t="s">
        <v>146</v>
      </c>
      <c r="D124" s="21" t="s">
        <v>84</v>
      </c>
      <c r="E124" s="44" t="s">
        <v>79</v>
      </c>
      <c r="F124" s="67">
        <v>3955000</v>
      </c>
      <c r="G124" s="67">
        <v>3295830</v>
      </c>
      <c r="H124" s="67">
        <v>3955000</v>
      </c>
      <c r="I124" s="49">
        <v>4174500</v>
      </c>
      <c r="J124" s="49">
        <v>4174500</v>
      </c>
      <c r="K124" s="49">
        <v>4174500</v>
      </c>
    </row>
    <row r="125" spans="1:11" s="7" customFormat="1" ht="80.25" customHeight="1" x14ac:dyDescent="0.2">
      <c r="A125" s="33"/>
      <c r="B125" s="18" t="s">
        <v>122</v>
      </c>
      <c r="C125" s="17" t="s">
        <v>147</v>
      </c>
      <c r="D125" s="21" t="s">
        <v>85</v>
      </c>
      <c r="E125" s="44" t="s">
        <v>133</v>
      </c>
      <c r="F125" s="10">
        <v>6012468</v>
      </c>
      <c r="G125" s="10">
        <v>4636997.17</v>
      </c>
      <c r="H125" s="10">
        <v>6012468</v>
      </c>
      <c r="I125" s="49">
        <v>6184248</v>
      </c>
      <c r="J125" s="49">
        <v>6184248</v>
      </c>
      <c r="K125" s="49">
        <v>6184248</v>
      </c>
    </row>
    <row r="126" spans="1:11" s="7" customFormat="1" ht="66.75" customHeight="1" x14ac:dyDescent="0.2">
      <c r="A126" s="33"/>
      <c r="B126" s="18" t="s">
        <v>122</v>
      </c>
      <c r="C126" s="17" t="s">
        <v>148</v>
      </c>
      <c r="D126" s="21" t="s">
        <v>86</v>
      </c>
      <c r="E126" s="44" t="s">
        <v>33</v>
      </c>
      <c r="F126" s="10">
        <v>7645000</v>
      </c>
      <c r="G126" s="10">
        <v>7645000</v>
      </c>
      <c r="H126" s="10">
        <v>7645000</v>
      </c>
      <c r="I126" s="49">
        <v>8553507.9299999997</v>
      </c>
      <c r="J126" s="49">
        <v>8553507.9299999997</v>
      </c>
      <c r="K126" s="49">
        <v>8553507.9299999997</v>
      </c>
    </row>
    <row r="127" spans="1:11" s="7" customFormat="1" ht="54" hidden="1" customHeight="1" x14ac:dyDescent="0.2">
      <c r="A127" s="33"/>
      <c r="B127" s="18" t="s">
        <v>122</v>
      </c>
      <c r="C127" s="17" t="s">
        <v>149</v>
      </c>
      <c r="D127" s="21" t="s">
        <v>253</v>
      </c>
      <c r="E127" s="44" t="s">
        <v>33</v>
      </c>
      <c r="F127" s="10"/>
      <c r="G127" s="10"/>
      <c r="H127" s="10"/>
      <c r="I127" s="49"/>
      <c r="J127" s="49"/>
      <c r="K127" s="49"/>
    </row>
    <row r="128" spans="1:11" s="7" customFormat="1" ht="66.75" customHeight="1" x14ac:dyDescent="0.2">
      <c r="A128" s="33"/>
      <c r="B128" s="18" t="s">
        <v>122</v>
      </c>
      <c r="C128" s="17" t="s">
        <v>150</v>
      </c>
      <c r="D128" s="21" t="s">
        <v>87</v>
      </c>
      <c r="E128" s="44" t="s">
        <v>33</v>
      </c>
      <c r="F128" s="10">
        <v>26064</v>
      </c>
      <c r="G128" s="10">
        <v>26064</v>
      </c>
      <c r="H128" s="10">
        <v>26064</v>
      </c>
      <c r="I128" s="49">
        <v>30133</v>
      </c>
      <c r="J128" s="49">
        <v>161257</v>
      </c>
      <c r="K128" s="49">
        <v>28798</v>
      </c>
    </row>
    <row r="129" spans="1:11" s="7" customFormat="1" ht="31.5" customHeight="1" x14ac:dyDescent="0.2">
      <c r="A129" s="64" t="s">
        <v>121</v>
      </c>
      <c r="B129" s="50" t="s">
        <v>22</v>
      </c>
      <c r="C129" s="51" t="s">
        <v>151</v>
      </c>
      <c r="D129" s="52" t="s">
        <v>22</v>
      </c>
      <c r="E129" s="46"/>
      <c r="F129" s="53">
        <f t="shared" ref="F129:K129" si="21">SUM(F130:F137)</f>
        <v>102562227.43000001</v>
      </c>
      <c r="G129" s="53">
        <f t="shared" si="21"/>
        <v>70158491.319999993</v>
      </c>
      <c r="H129" s="53">
        <f t="shared" si="21"/>
        <v>102562227.43000001</v>
      </c>
      <c r="I129" s="54">
        <f t="shared" si="21"/>
        <v>47658706.100000001</v>
      </c>
      <c r="J129" s="54">
        <f t="shared" si="21"/>
        <v>47658706.100000001</v>
      </c>
      <c r="K129" s="54">
        <f t="shared" si="21"/>
        <v>47658706.100000001</v>
      </c>
    </row>
    <row r="130" spans="1:11" s="7" customFormat="1" ht="63.75" x14ac:dyDescent="0.2">
      <c r="A130" s="33"/>
      <c r="B130" s="18" t="s">
        <v>22</v>
      </c>
      <c r="C130" s="17" t="s">
        <v>153</v>
      </c>
      <c r="D130" s="21" t="s">
        <v>88</v>
      </c>
      <c r="E130" s="44" t="s">
        <v>132</v>
      </c>
      <c r="F130" s="67">
        <v>39462651.770000003</v>
      </c>
      <c r="G130" s="67">
        <v>27954896.170000002</v>
      </c>
      <c r="H130" s="67">
        <v>39462651.770000003</v>
      </c>
      <c r="I130" s="49">
        <v>46931848.100000001</v>
      </c>
      <c r="J130" s="49">
        <v>46931848.100000001</v>
      </c>
      <c r="K130" s="49">
        <v>46931848.100000001</v>
      </c>
    </row>
    <row r="131" spans="1:11" s="7" customFormat="1" ht="63.75" x14ac:dyDescent="0.2">
      <c r="A131" s="33"/>
      <c r="B131" s="18" t="s">
        <v>22</v>
      </c>
      <c r="C131" s="17" t="s">
        <v>154</v>
      </c>
      <c r="D131" s="21" t="s">
        <v>88</v>
      </c>
      <c r="E131" s="44" t="s">
        <v>152</v>
      </c>
      <c r="F131" s="67">
        <v>377900</v>
      </c>
      <c r="G131" s="67">
        <v>335600</v>
      </c>
      <c r="H131" s="67">
        <v>377900</v>
      </c>
      <c r="I131" s="49">
        <v>441400</v>
      </c>
      <c r="J131" s="49">
        <v>441400</v>
      </c>
      <c r="K131" s="49">
        <v>441400</v>
      </c>
    </row>
    <row r="132" spans="1:11" s="7" customFormat="1" ht="63.75" x14ac:dyDescent="0.2">
      <c r="A132" s="33"/>
      <c r="B132" s="18" t="s">
        <v>22</v>
      </c>
      <c r="C132" s="17" t="s">
        <v>155</v>
      </c>
      <c r="D132" s="21" t="s">
        <v>88</v>
      </c>
      <c r="E132" s="44" t="s">
        <v>79</v>
      </c>
      <c r="F132" s="67">
        <v>335600</v>
      </c>
      <c r="G132" s="67">
        <v>202422</v>
      </c>
      <c r="H132" s="67">
        <v>335600</v>
      </c>
      <c r="I132" s="49">
        <v>285458</v>
      </c>
      <c r="J132" s="49">
        <v>285458</v>
      </c>
      <c r="K132" s="49">
        <v>285458</v>
      </c>
    </row>
    <row r="133" spans="1:11" s="7" customFormat="1" ht="138" customHeight="1" x14ac:dyDescent="0.2">
      <c r="A133" s="33"/>
      <c r="B133" s="18" t="s">
        <v>22</v>
      </c>
      <c r="C133" s="17" t="s">
        <v>317</v>
      </c>
      <c r="D133" s="85" t="s">
        <v>316</v>
      </c>
      <c r="E133" s="44" t="s">
        <v>133</v>
      </c>
      <c r="F133" s="67">
        <v>598920</v>
      </c>
      <c r="G133" s="67">
        <v>145390</v>
      </c>
      <c r="H133" s="67">
        <v>598920</v>
      </c>
      <c r="I133" s="49">
        <v>0</v>
      </c>
      <c r="J133" s="49">
        <v>0</v>
      </c>
      <c r="K133" s="49">
        <v>0</v>
      </c>
    </row>
    <row r="134" spans="1:11" s="7" customFormat="1" ht="77.25" customHeight="1" x14ac:dyDescent="0.2">
      <c r="A134" s="33"/>
      <c r="B134" s="18" t="s">
        <v>22</v>
      </c>
      <c r="C134" s="17" t="s">
        <v>293</v>
      </c>
      <c r="D134" s="21" t="s">
        <v>292</v>
      </c>
      <c r="E134" s="44" t="s">
        <v>133</v>
      </c>
      <c r="F134" s="67">
        <v>4407435.66</v>
      </c>
      <c r="G134" s="67">
        <v>2785921.6</v>
      </c>
      <c r="H134" s="67">
        <v>4407435.66</v>
      </c>
      <c r="I134" s="49">
        <v>0</v>
      </c>
      <c r="J134" s="49">
        <v>0</v>
      </c>
      <c r="K134" s="49">
        <v>0</v>
      </c>
    </row>
    <row r="135" spans="1:11" s="7" customFormat="1" ht="114" customHeight="1" x14ac:dyDescent="0.2">
      <c r="A135" s="33"/>
      <c r="B135" s="18" t="s">
        <v>22</v>
      </c>
      <c r="C135" s="17" t="s">
        <v>189</v>
      </c>
      <c r="D135" s="21" t="s">
        <v>320</v>
      </c>
      <c r="E135" s="44" t="s">
        <v>133</v>
      </c>
      <c r="F135" s="67">
        <v>55400100</v>
      </c>
      <c r="G135" s="67">
        <v>36754641.549999997</v>
      </c>
      <c r="H135" s="67">
        <v>55400100</v>
      </c>
      <c r="I135" s="49">
        <v>0</v>
      </c>
      <c r="J135" s="49">
        <v>0</v>
      </c>
      <c r="K135" s="49">
        <v>0</v>
      </c>
    </row>
    <row r="136" spans="1:11" s="7" customFormat="1" ht="45" customHeight="1" x14ac:dyDescent="0.2">
      <c r="A136" s="33"/>
      <c r="B136" s="18" t="s">
        <v>158</v>
      </c>
      <c r="C136" s="17" t="s">
        <v>242</v>
      </c>
      <c r="D136" s="21" t="s">
        <v>89</v>
      </c>
      <c r="E136" s="44" t="s">
        <v>79</v>
      </c>
      <c r="F136" s="10">
        <v>1979620</v>
      </c>
      <c r="G136" s="10">
        <v>1979620</v>
      </c>
      <c r="H136" s="10">
        <v>1979620</v>
      </c>
      <c r="I136" s="49"/>
      <c r="J136" s="49"/>
      <c r="K136" s="49"/>
    </row>
    <row r="137" spans="1:11" s="7" customFormat="1" ht="45" hidden="1" customHeight="1" x14ac:dyDescent="0.2">
      <c r="A137" s="33"/>
      <c r="B137" s="18" t="s">
        <v>158</v>
      </c>
      <c r="C137" s="17" t="s">
        <v>190</v>
      </c>
      <c r="D137" s="21" t="s">
        <v>89</v>
      </c>
      <c r="E137" s="44" t="s">
        <v>33</v>
      </c>
      <c r="F137" s="10"/>
      <c r="G137" s="10"/>
      <c r="H137" s="10"/>
      <c r="I137" s="49"/>
      <c r="J137" s="49"/>
      <c r="K137" s="49"/>
    </row>
    <row r="138" spans="1:11" s="7" customFormat="1" ht="45" customHeight="1" x14ac:dyDescent="0.2">
      <c r="A138" s="64" t="s">
        <v>123</v>
      </c>
      <c r="B138" s="50" t="s">
        <v>321</v>
      </c>
      <c r="C138" s="16" t="s">
        <v>318</v>
      </c>
      <c r="D138" s="20" t="s">
        <v>158</v>
      </c>
      <c r="E138" s="46"/>
      <c r="F138" s="86">
        <f>F139</f>
        <v>299000000</v>
      </c>
      <c r="G138" s="86">
        <f t="shared" ref="G138:K138" si="22">G139</f>
        <v>49000000</v>
      </c>
      <c r="H138" s="86">
        <f t="shared" si="22"/>
        <v>299000000</v>
      </c>
      <c r="I138" s="86">
        <f t="shared" si="22"/>
        <v>49000000</v>
      </c>
      <c r="J138" s="86">
        <f t="shared" si="22"/>
        <v>0</v>
      </c>
      <c r="K138" s="86">
        <f t="shared" si="22"/>
        <v>0</v>
      </c>
    </row>
    <row r="139" spans="1:11" s="7" customFormat="1" ht="45" customHeight="1" x14ac:dyDescent="0.2">
      <c r="A139" s="33"/>
      <c r="B139" s="18" t="s">
        <v>322</v>
      </c>
      <c r="C139" s="17" t="s">
        <v>323</v>
      </c>
      <c r="D139" s="22" t="s">
        <v>322</v>
      </c>
      <c r="E139" s="44" t="s">
        <v>33</v>
      </c>
      <c r="F139" s="10">
        <v>299000000</v>
      </c>
      <c r="G139" s="10">
        <v>49000000</v>
      </c>
      <c r="H139" s="45">
        <v>299000000</v>
      </c>
      <c r="I139" s="49">
        <v>49000000</v>
      </c>
      <c r="J139" s="49">
        <v>0</v>
      </c>
      <c r="K139" s="49">
        <v>0</v>
      </c>
    </row>
    <row r="140" spans="1:11" s="7" customFormat="1" ht="141.75" customHeight="1" x14ac:dyDescent="0.2">
      <c r="A140" s="33"/>
      <c r="B140" s="89" t="s">
        <v>331</v>
      </c>
      <c r="C140" s="16" t="s">
        <v>326</v>
      </c>
      <c r="D140" s="90" t="s">
        <v>328</v>
      </c>
      <c r="E140" s="46"/>
      <c r="F140" s="86"/>
      <c r="G140" s="86">
        <f>G141</f>
        <v>-47142.51</v>
      </c>
      <c r="H140" s="87"/>
      <c r="I140" s="54"/>
      <c r="J140" s="54"/>
      <c r="K140" s="54"/>
    </row>
    <row r="141" spans="1:11" s="7" customFormat="1" ht="113.25" customHeight="1" x14ac:dyDescent="0.2">
      <c r="A141" s="33"/>
      <c r="B141" s="88" t="s">
        <v>330</v>
      </c>
      <c r="C141" s="17" t="s">
        <v>329</v>
      </c>
      <c r="D141" s="88" t="s">
        <v>327</v>
      </c>
      <c r="E141" s="44" t="s">
        <v>79</v>
      </c>
      <c r="F141" s="10"/>
      <c r="G141" s="10">
        <v>-47142.51</v>
      </c>
      <c r="H141" s="45"/>
      <c r="I141" s="49"/>
      <c r="J141" s="49"/>
      <c r="K141" s="49"/>
    </row>
    <row r="142" spans="1:11" s="7" customFormat="1" ht="116.25" hidden="1" customHeight="1" x14ac:dyDescent="0.2">
      <c r="A142" s="64" t="s">
        <v>286</v>
      </c>
      <c r="B142" s="50" t="s">
        <v>159</v>
      </c>
      <c r="C142" s="16" t="s">
        <v>160</v>
      </c>
      <c r="D142" s="52" t="s">
        <v>90</v>
      </c>
      <c r="E142" s="46"/>
      <c r="F142" s="53">
        <f>F143</f>
        <v>0</v>
      </c>
      <c r="G142" s="53">
        <f t="shared" ref="G142:K142" si="23">G143</f>
        <v>0</v>
      </c>
      <c r="H142" s="53">
        <f t="shared" si="23"/>
        <v>0</v>
      </c>
      <c r="I142" s="54">
        <f t="shared" si="23"/>
        <v>0</v>
      </c>
      <c r="J142" s="54">
        <f t="shared" si="23"/>
        <v>0</v>
      </c>
      <c r="K142" s="54">
        <f t="shared" si="23"/>
        <v>0</v>
      </c>
    </row>
    <row r="143" spans="1:11" s="7" customFormat="1" ht="108" hidden="1" customHeight="1" x14ac:dyDescent="0.2">
      <c r="A143" s="68"/>
      <c r="B143" s="18" t="s">
        <v>159</v>
      </c>
      <c r="C143" s="17" t="s">
        <v>288</v>
      </c>
      <c r="D143" s="23" t="s">
        <v>284</v>
      </c>
      <c r="E143" s="44" t="s">
        <v>132</v>
      </c>
      <c r="F143" s="10"/>
      <c r="G143" s="10"/>
      <c r="H143" s="10"/>
      <c r="I143" s="49"/>
      <c r="J143" s="49"/>
      <c r="K143" s="49"/>
    </row>
    <row r="144" spans="1:11" s="7" customFormat="1" ht="72.75" hidden="1" customHeight="1" x14ac:dyDescent="0.2">
      <c r="A144" s="64" t="s">
        <v>319</v>
      </c>
      <c r="B144" s="50" t="s">
        <v>285</v>
      </c>
      <c r="C144" s="16" t="s">
        <v>287</v>
      </c>
      <c r="D144" s="52"/>
      <c r="E144" s="46"/>
      <c r="F144" s="53">
        <f>F146+F145</f>
        <v>0</v>
      </c>
      <c r="G144" s="53">
        <f t="shared" ref="G144:K144" si="24">G146+G145</f>
        <v>0</v>
      </c>
      <c r="H144" s="53">
        <f t="shared" si="24"/>
        <v>0</v>
      </c>
      <c r="I144" s="53">
        <f t="shared" si="24"/>
        <v>0</v>
      </c>
      <c r="J144" s="53">
        <f t="shared" si="24"/>
        <v>0</v>
      </c>
      <c r="K144" s="53">
        <f t="shared" si="24"/>
        <v>0</v>
      </c>
    </row>
    <row r="145" spans="1:11" s="7" customFormat="1" ht="82.5" hidden="1" customHeight="1" x14ac:dyDescent="0.2">
      <c r="A145" s="64"/>
      <c r="B145" s="65" t="s">
        <v>285</v>
      </c>
      <c r="C145" s="66" t="s">
        <v>291</v>
      </c>
      <c r="D145" s="23" t="s">
        <v>290</v>
      </c>
      <c r="E145" s="44" t="s">
        <v>33</v>
      </c>
      <c r="F145" s="67"/>
      <c r="G145" s="67"/>
      <c r="H145" s="67"/>
      <c r="I145" s="49"/>
      <c r="J145" s="49"/>
      <c r="K145" s="49"/>
    </row>
    <row r="146" spans="1:11" s="7" customFormat="1" ht="78" hidden="1" customHeight="1" x14ac:dyDescent="0.2">
      <c r="A146" s="68"/>
      <c r="B146" s="18" t="s">
        <v>285</v>
      </c>
      <c r="C146" s="17" t="s">
        <v>289</v>
      </c>
      <c r="D146" s="23" t="s">
        <v>290</v>
      </c>
      <c r="E146" s="44" t="s">
        <v>132</v>
      </c>
      <c r="F146" s="10"/>
      <c r="G146" s="10"/>
      <c r="H146" s="10"/>
      <c r="I146" s="49"/>
      <c r="J146" s="49"/>
      <c r="K146" s="49"/>
    </row>
    <row r="147" spans="1:11" s="7" customFormat="1" ht="29.25" customHeight="1" x14ac:dyDescent="0.2">
      <c r="A147" s="33"/>
      <c r="B147" s="57"/>
      <c r="C147" s="58"/>
      <c r="D147" s="59"/>
      <c r="E147" s="60" t="s">
        <v>163</v>
      </c>
      <c r="F147" s="69">
        <f t="shared" ref="F147:K147" si="25">F10+F95</f>
        <v>3025017585.9899998</v>
      </c>
      <c r="G147" s="69">
        <f t="shared" si="25"/>
        <v>2189654395.0099998</v>
      </c>
      <c r="H147" s="69">
        <f t="shared" si="25"/>
        <v>3132208090.4499998</v>
      </c>
      <c r="I147" s="70">
        <f t="shared" si="25"/>
        <v>2995155366.4400001</v>
      </c>
      <c r="J147" s="70">
        <f t="shared" si="25"/>
        <v>2262694656.96</v>
      </c>
      <c r="K147" s="70">
        <f t="shared" si="25"/>
        <v>2131031782.05</v>
      </c>
    </row>
    <row r="148" spans="1:11" x14ac:dyDescent="0.2">
      <c r="A148" s="15"/>
      <c r="B148" s="15"/>
      <c r="C148" s="14"/>
      <c r="D148" s="15"/>
      <c r="E148" s="15"/>
    </row>
    <row r="149" spans="1:11" s="5" customFormat="1" ht="27" customHeight="1" x14ac:dyDescent="0.2">
      <c r="A149" s="15"/>
      <c r="B149" s="15"/>
      <c r="C149" s="14"/>
      <c r="D149" s="15"/>
      <c r="E149" s="15"/>
      <c r="F149" s="8"/>
      <c r="G149" s="8"/>
      <c r="H149" s="8"/>
      <c r="I149" s="8"/>
      <c r="J149" s="8"/>
      <c r="K149" s="8"/>
    </row>
    <row r="150" spans="1:11" s="5" customFormat="1" x14ac:dyDescent="0.2">
      <c r="A150" s="15"/>
      <c r="B150" s="15"/>
      <c r="C150" s="14"/>
      <c r="D150" s="15"/>
      <c r="E150" s="15"/>
    </row>
    <row r="151" spans="1:11" s="5" customFormat="1" x14ac:dyDescent="0.2">
      <c r="A151" s="15"/>
      <c r="B151" s="15"/>
      <c r="C151" s="14"/>
      <c r="D151" s="15"/>
      <c r="E151" s="15"/>
      <c r="F151" s="8"/>
      <c r="G151" s="8"/>
      <c r="H151" s="8"/>
      <c r="I151" s="8"/>
      <c r="J151" s="8"/>
      <c r="K151" s="8"/>
    </row>
    <row r="152" spans="1:11" s="5" customFormat="1" x14ac:dyDescent="0.2">
      <c r="A152" s="15"/>
      <c r="B152" s="15"/>
      <c r="C152" s="14"/>
      <c r="D152" s="15"/>
      <c r="E152" s="15"/>
    </row>
    <row r="153" spans="1:11" x14ac:dyDescent="0.2">
      <c r="B153" s="15" t="s">
        <v>249</v>
      </c>
      <c r="C153" s="56"/>
      <c r="D153" s="15"/>
      <c r="E153" s="15"/>
      <c r="F153" s="15"/>
    </row>
    <row r="154" spans="1:11" x14ac:dyDescent="0.2">
      <c r="B154" s="15" t="s">
        <v>250</v>
      </c>
      <c r="C154" s="15"/>
      <c r="D154" s="15"/>
      <c r="E154" s="15"/>
      <c r="F154" s="15" t="s">
        <v>252</v>
      </c>
    </row>
    <row r="155" spans="1:11" x14ac:dyDescent="0.2">
      <c r="B155" s="15" t="s">
        <v>251</v>
      </c>
      <c r="C155" s="15"/>
      <c r="D155" s="15"/>
      <c r="E155" s="15"/>
      <c r="F155" s="15"/>
    </row>
    <row r="156" spans="1:11" x14ac:dyDescent="0.2">
      <c r="I156" s="8"/>
      <c r="J156" s="8"/>
      <c r="K156" s="8"/>
    </row>
    <row r="157" spans="1:11" x14ac:dyDescent="0.2">
      <c r="I157" s="8"/>
      <c r="J157" s="8"/>
      <c r="K157" s="8"/>
    </row>
  </sheetData>
  <autoFilter ref="C1:C157"/>
  <mergeCells count="12">
    <mergeCell ref="A2:K2"/>
    <mergeCell ref="A6:A8"/>
    <mergeCell ref="C6:D7"/>
    <mergeCell ref="F6:F8"/>
    <mergeCell ref="G6:G8"/>
    <mergeCell ref="H6:H8"/>
    <mergeCell ref="B6:B8"/>
    <mergeCell ref="I6:K6"/>
    <mergeCell ref="I7:I8"/>
    <mergeCell ref="J7:J8"/>
    <mergeCell ref="K7:K8"/>
    <mergeCell ref="E6:E8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Степанова</dc:creator>
  <cp:lastModifiedBy>Селиванова</cp:lastModifiedBy>
  <cp:lastPrinted>2024-11-12T05:47:22Z</cp:lastPrinted>
  <dcterms:created xsi:type="dcterms:W3CDTF">2017-11-03T06:05:14Z</dcterms:created>
  <dcterms:modified xsi:type="dcterms:W3CDTF">2024-11-12T05:47:39Z</dcterms:modified>
</cp:coreProperties>
</file>