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285" windowWidth="19230" windowHeight="11550"/>
  </bookViews>
  <sheets>
    <sheet name="Лист 1" sheetId="1" r:id="rId1"/>
  </sheets>
  <definedNames>
    <definedName name="_xlnm._FilterDatabase" localSheetId="0" hidden="1">'Лист 1'!$C$1:$C$163</definedName>
    <definedName name="_xlnm.Print_Area" localSheetId="0">'Лист 1'!$A$1:$K$162</definedName>
  </definedNames>
  <calcPr calcId="145621"/>
</workbook>
</file>

<file path=xl/calcChain.xml><?xml version="1.0" encoding="utf-8"?>
<calcChain xmlns="http://schemas.openxmlformats.org/spreadsheetml/2006/main">
  <c r="F10" i="1" l="1"/>
  <c r="I104" i="1"/>
  <c r="K151" i="1"/>
  <c r="J151" i="1"/>
  <c r="I151" i="1"/>
  <c r="H151" i="1"/>
  <c r="G151" i="1"/>
  <c r="F151" i="1"/>
  <c r="K149" i="1"/>
  <c r="J149" i="1"/>
  <c r="I149" i="1"/>
  <c r="H149" i="1"/>
  <c r="G149" i="1"/>
  <c r="F149" i="1"/>
  <c r="K147" i="1"/>
  <c r="J147" i="1"/>
  <c r="I147" i="1"/>
  <c r="H147" i="1"/>
  <c r="G147" i="1"/>
  <c r="F147" i="1"/>
  <c r="F52" i="1" l="1"/>
  <c r="H37" i="1" l="1"/>
  <c r="K11" i="1"/>
  <c r="J11" i="1"/>
  <c r="I11" i="1"/>
  <c r="H11" i="1"/>
  <c r="H63" i="1"/>
  <c r="I63" i="1"/>
  <c r="J63" i="1"/>
  <c r="K63" i="1"/>
  <c r="F63" i="1"/>
  <c r="G63" i="1"/>
  <c r="G32" i="1"/>
  <c r="F11" i="1"/>
  <c r="G11" i="1"/>
  <c r="K40" i="1" l="1"/>
  <c r="H40" i="1" l="1"/>
  <c r="H59" i="1"/>
  <c r="I59" i="1"/>
  <c r="J59" i="1"/>
  <c r="K59" i="1"/>
  <c r="G59" i="1"/>
  <c r="G40" i="1"/>
  <c r="F59" i="1"/>
  <c r="I40" i="1" l="1"/>
  <c r="J40" i="1"/>
  <c r="F40" i="1"/>
  <c r="G49" i="1" l="1"/>
  <c r="H49" i="1"/>
  <c r="I49" i="1"/>
  <c r="J49" i="1"/>
  <c r="K49" i="1"/>
  <c r="F49" i="1"/>
  <c r="G52" i="1"/>
  <c r="H52" i="1"/>
  <c r="I52" i="1"/>
  <c r="J52" i="1"/>
  <c r="K52" i="1"/>
  <c r="H27" i="1" l="1"/>
  <c r="G55" i="1"/>
  <c r="H55" i="1"/>
  <c r="I55" i="1"/>
  <c r="J55" i="1"/>
  <c r="K55" i="1"/>
  <c r="F55" i="1"/>
  <c r="G102" i="1" l="1"/>
  <c r="H102" i="1"/>
  <c r="I102" i="1"/>
  <c r="J102" i="1"/>
  <c r="K102" i="1"/>
  <c r="F102" i="1"/>
  <c r="F138" i="1" l="1"/>
  <c r="G129" i="1"/>
  <c r="H129" i="1"/>
  <c r="I129" i="1"/>
  <c r="J129" i="1"/>
  <c r="K129" i="1"/>
  <c r="F129" i="1"/>
  <c r="F109" i="1" l="1"/>
  <c r="F105" i="1" s="1"/>
  <c r="F104" i="1" s="1"/>
  <c r="F106" i="1"/>
  <c r="K138" i="1" l="1"/>
  <c r="J138" i="1"/>
  <c r="I138" i="1"/>
  <c r="H138" i="1"/>
  <c r="G138" i="1"/>
  <c r="K109" i="1"/>
  <c r="J109" i="1"/>
  <c r="I109" i="1"/>
  <c r="H109" i="1"/>
  <c r="G109" i="1"/>
  <c r="K106" i="1"/>
  <c r="J106" i="1"/>
  <c r="I106" i="1"/>
  <c r="H106" i="1"/>
  <c r="G106" i="1"/>
  <c r="K105" i="1" l="1"/>
  <c r="K104" i="1" s="1"/>
  <c r="J105" i="1"/>
  <c r="J104" i="1" s="1"/>
  <c r="G105" i="1"/>
  <c r="G104" i="1" s="1"/>
  <c r="H105" i="1"/>
  <c r="H104" i="1" s="1"/>
  <c r="I105" i="1"/>
  <c r="G37" i="1" l="1"/>
  <c r="I37" i="1"/>
  <c r="J37" i="1"/>
  <c r="K37" i="1"/>
  <c r="F37" i="1"/>
  <c r="H32" i="1"/>
  <c r="I32" i="1"/>
  <c r="J32" i="1"/>
  <c r="K32" i="1"/>
  <c r="F32" i="1"/>
  <c r="G27" i="1"/>
  <c r="I27" i="1"/>
  <c r="J27" i="1"/>
  <c r="K27" i="1"/>
  <c r="F27" i="1"/>
  <c r="H10" i="1" l="1"/>
  <c r="H153" i="1" s="1"/>
  <c r="F153" i="1"/>
  <c r="G10" i="1"/>
  <c r="G153" i="1" s="1"/>
  <c r="K10" i="1"/>
  <c r="K153" i="1" s="1"/>
  <c r="J10" i="1"/>
  <c r="J153" i="1" s="1"/>
  <c r="I10" i="1"/>
  <c r="I153" i="1" s="1"/>
</calcChain>
</file>

<file path=xl/sharedStrings.xml><?xml version="1.0" encoding="utf-8"?>
<sst xmlns="http://schemas.openxmlformats.org/spreadsheetml/2006/main" count="596" uniqueCount="341">
  <si>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</si>
  <si>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ПРИБЫЛЬ, ДОХОДЫ</t>
  </si>
  <si>
    <t>Прочие доходы от компенсации затрат бюджетов муниципальных районов</t>
  </si>
  <si>
    <t>НАЛОГИ НА СОВОКУПНЫЙ ДОХОД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</si>
  <si>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</si>
  <si>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НАЛОГОВЫЕ И НЕНАЛОГОВЫЕ ДОХОДЫ</t>
  </si>
  <si>
    <t>Плата за сбросы загрязняющих веществ в водные объекты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</si>
  <si>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</si>
  <si>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ТОВАРЫ (РАБОТЫ, УСЛУГИ), РЕАЛИЗУЕМЫЕ НА ТЕРРИТОРИИ РОССИЙСКОЙ ФЕДЕРАЦИИ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</si>
  <si>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</si>
  <si>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</si>
  <si>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Единый налог на вмененный доход для отдельных видов деятельности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</si>
  <si>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</si>
  <si>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Единый налог на вмененный доход для отдельных видов деятельности (за налоговые периоды, истекшие до             1 января 2011 года)</t>
  </si>
  <si>
    <t>Прочие неналоговые доходы бюджетов муниципальных районов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</si>
  <si>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</si>
  <si>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</si>
  <si>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</si>
  <si>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Единый сельскохозяйственный налог</t>
  </si>
  <si>
    <t>Иные межбюджетные трансферты</t>
  </si>
  <si>
    <t>Плата за размещение отходов производства и потребления</t>
  </si>
  <si>
    <t>2</t>
  </si>
  <si>
    <t>3</t>
  </si>
  <si>
    <t>4</t>
  </si>
  <si>
    <t>6</t>
  </si>
  <si>
    <t>7</t>
  </si>
  <si>
    <t>Государственная пошлина за выдачу разрешения на установку рекламной конструкции</t>
  </si>
  <si>
    <t>Федеральная налоговая служба</t>
  </si>
  <si>
    <t>Администрация  Брянского района</t>
  </si>
  <si>
    <t>Федеральная служба в сфере природопользования</t>
  </si>
  <si>
    <t>Администрация Брянского района</t>
  </si>
  <si>
    <t>Федеральная служба по ветеринарному и фитосанитарному надзору</t>
  </si>
  <si>
    <t>(в рублях)</t>
  </si>
  <si>
    <t>Номер реестровой записи</t>
  </si>
  <si>
    <t>Наименование группы источников доходов бюджетов/наименование источника дохода бюджета</t>
  </si>
  <si>
    <t>Код классификации доходов бюджетов</t>
  </si>
  <si>
    <t>код</t>
  </si>
  <si>
    <t>наименование</t>
  </si>
  <si>
    <t>наименование главного администратора доходов</t>
  </si>
  <si>
    <t>Прогноз доходов бюджета</t>
  </si>
  <si>
    <t>Наименование финансового органа                              Финансовое управление администрации Брянского района</t>
  </si>
  <si>
    <t>Наименование бюджета                                                    Бюджет Брянского муниципального района</t>
  </si>
  <si>
    <t>Единица измерения      рублей</t>
  </si>
  <si>
    <t>00010100000000000000</t>
  </si>
  <si>
    <t>18210102020010000110</t>
  </si>
  <si>
    <t>18210102030010000110</t>
  </si>
  <si>
    <t>000 10300000000000000</t>
  </si>
  <si>
    <t>18210502010020000110</t>
  </si>
  <si>
    <t>18210502020020000110</t>
  </si>
  <si>
    <t>18210504020020000110</t>
  </si>
  <si>
    <t>00010500000000000000</t>
  </si>
  <si>
    <t>ГОСУДАРСТВЕННАЯ ПОШЛИНА</t>
  </si>
  <si>
    <t>00010800000000000000</t>
  </si>
  <si>
    <t>18210803010010000110</t>
  </si>
  <si>
    <t>90110807150010000110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</si>
  <si>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</si>
  <si>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</si>
  <si>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11111105025050000120</t>
  </si>
  <si>
    <t>11111105035050000120</t>
  </si>
  <si>
    <t>11111107015050000120</t>
  </si>
  <si>
    <t>ПЛАТЕЖИ ПРИ ПОЛЬЗОВАНИИ ПРИРОДНЫМИ РЕСУРСАМИ</t>
  </si>
  <si>
    <t>00011200000000000000</t>
  </si>
  <si>
    <t>04811201010010000120</t>
  </si>
  <si>
    <t>04811201030010000120</t>
  </si>
  <si>
    <t>04811201040010000120</t>
  </si>
  <si>
    <t>ДОХОДЫ ОТ ОКАЗАНИЯ ПЛАТНЫХ УСЛУГ (РАБОТ) И КОМПЕНСАЦИИ ЗАТРАТ ГОСУДАРСТВА</t>
  </si>
  <si>
    <t>00011300000000000000</t>
  </si>
  <si>
    <t>00011400000000000000</t>
  </si>
  <si>
    <t>ДОХОДЫ ОТ ПРОДАЖИ МАТЕРИАЛЬНЫХ И НЕМАТЕРИАЛЬНЫХ АКТИВОВ</t>
  </si>
  <si>
    <t>11111406013050000430</t>
  </si>
  <si>
    <t>ШТРАФЫ,САНКЦИИ,ВОЗМЕЩЕНИЕ УЩЕРБА</t>
  </si>
  <si>
    <t>00011600000000000000</t>
  </si>
  <si>
    <t xml:space="preserve">ПРОЧИЕ НЕНАЛОГОВЫЕ ДОХОДЫ </t>
  </si>
  <si>
    <t>00011700000000000000</t>
  </si>
  <si>
    <t>Дотации бюджетам муниципальных районов на выравнивание бюджетной обеспеченности</t>
  </si>
  <si>
    <t>Дотации бюджетам муниципальных районов на поддержку мер по обеспечению сбалансированности бюджетов</t>
  </si>
  <si>
    <t>Финансовое управление администрации Брянского района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</si>
  <si>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</si>
  <si>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</si>
  <si>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Субсидия бюджетам муниципальных районов на поддержку отрасли культуры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</si>
  <si>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</si>
  <si>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</si>
  <si>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</si>
  <si>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</si>
  <si>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</si>
  <si>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</si>
  <si>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</si>
  <si>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</si>
  <si>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</si>
  <si>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</si>
  <si>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</si>
  <si>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</si>
  <si>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</si>
  <si>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</si>
  <si>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</si>
  <si>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</si>
  <si>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</si>
  <si>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</si>
  <si>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Налог на доходы физических лиц</t>
  </si>
  <si>
    <t>18210102040010000110</t>
  </si>
  <si>
    <t>Доходы от уплаты акцизов</t>
  </si>
  <si>
    <t>Единый налог на вмененный доход</t>
  </si>
  <si>
    <t>Налог, взимаемый в связи с применением патентной системы</t>
  </si>
  <si>
    <t>Государственная пошлина по делам, рассматриваемым в судах общей юрисдикции</t>
  </si>
  <si>
    <t>Доходы,получаемые в виде арендной платы</t>
  </si>
  <si>
    <t>Доходы от сдачи в аренду имущества</t>
  </si>
  <si>
    <t>Доходы от перечисления части прибыли</t>
  </si>
  <si>
    <t>Плата за выбросы загрязняющих веществ</t>
  </si>
  <si>
    <t>Плата за размещение отходов производства</t>
  </si>
  <si>
    <t>Прочие доходы от компенсации затрат</t>
  </si>
  <si>
    <t>Доходы от продажи земельных участков</t>
  </si>
  <si>
    <t>Денежные взыскания (штрафы)</t>
  </si>
  <si>
    <t>Прочие неналогвые доходы</t>
  </si>
  <si>
    <t>11.</t>
  </si>
  <si>
    <t>12.</t>
  </si>
  <si>
    <t>Дотации бюджетам бюджетной системы Российской Федерации</t>
  </si>
  <si>
    <t>13.</t>
  </si>
  <si>
    <t>Субсидии бюджетам бюджетной системы Российской Федерации (межбюджетные субсидии)</t>
  </si>
  <si>
    <t>14.</t>
  </si>
  <si>
    <t>Субвенции бюджетам бюджетной системы Российской Федерации</t>
  </si>
  <si>
    <t>11111105013050000120</t>
  </si>
  <si>
    <t>Министерство внутренних дел Российской Федерации</t>
  </si>
  <si>
    <t xml:space="preserve"> 000 2000000000 0000 000</t>
  </si>
  <si>
    <t xml:space="preserve"> 000 2020000000 0000 000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</si>
  <si>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</si>
  <si>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</si>
  <si>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 000 2021000000 0000 150</t>
  </si>
  <si>
    <t xml:space="preserve"> 000 2022000000 0000 150</t>
  </si>
  <si>
    <t>Управление культуры, молодежной политики и спорта Брянского муниципального района</t>
  </si>
  <si>
    <t>Управление образования администрации Брянского района</t>
  </si>
  <si>
    <t xml:space="preserve"> 901 2022007705 0000 150</t>
  </si>
  <si>
    <t>901 2022021605 0000 150</t>
  </si>
  <si>
    <t xml:space="preserve"> 901 2022549705 0000 150</t>
  </si>
  <si>
    <t>104 2022551905 0000 150</t>
  </si>
  <si>
    <t>901 2022999905 0000 150</t>
  </si>
  <si>
    <t>903 2022999905 0000 150</t>
  </si>
  <si>
    <t>104 2022999905 0000 150</t>
  </si>
  <si>
    <t xml:space="preserve">  Субвенции бюджетам бюджетной системы Российской Федерации</t>
  </si>
  <si>
    <t xml:space="preserve"> 000 2023000000 0000 150</t>
  </si>
  <si>
    <t>903 2023002405 0000 150</t>
  </si>
  <si>
    <t>901 2023002405 0000 150</t>
  </si>
  <si>
    <t>104 2023002405 0000 150</t>
  </si>
  <si>
    <t>102 2023002405 0000 150</t>
  </si>
  <si>
    <t xml:space="preserve"> 903 2023002905 0000 150</t>
  </si>
  <si>
    <t xml:space="preserve"> 901 2023508205 0000 150</t>
  </si>
  <si>
    <t xml:space="preserve"> 901 2023511805 0000 150</t>
  </si>
  <si>
    <t xml:space="preserve"> 901 2023512005 0000 150</t>
  </si>
  <si>
    <t xml:space="preserve"> 000 2024000000 0000 150</t>
  </si>
  <si>
    <t>Контрольно-счетная палата Брянского района</t>
  </si>
  <si>
    <t xml:space="preserve"> 104 2024001405 0000 150</t>
  </si>
  <si>
    <t xml:space="preserve"> 258 2024001405 0000 150</t>
  </si>
  <si>
    <t xml:space="preserve"> 102 2024001405 0000 150</t>
  </si>
  <si>
    <t xml:space="preserve"> 102 2021500105 0000 150</t>
  </si>
  <si>
    <t xml:space="preserve"> 102 2021500205 0000 150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</si>
  <si>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</si>
  <si>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</si>
  <si>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</si>
  <si>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Субсидии бюджетам муниципальных районов на реализацию мероприятий по обеспечению жильем молодых семей</t>
  </si>
  <si>
    <t>Всего:</t>
  </si>
  <si>
    <t>18211610129010000140</t>
  </si>
  <si>
    <t>83011601053010000140</t>
  </si>
  <si>
    <t>83011601063010000140</t>
  </si>
  <si>
    <t>83011601073010000140</t>
  </si>
  <si>
    <t>83011601083010000140</t>
  </si>
  <si>
    <t>83011601093010000140</t>
  </si>
  <si>
    <t>83011601143010000140</t>
  </si>
  <si>
    <t>83011601153010000140</t>
  </si>
  <si>
    <t>83011601173010000140</t>
  </si>
  <si>
    <t>83011601193010000140</t>
  </si>
  <si>
    <t>83011601203010000140</t>
  </si>
  <si>
    <t>84211601053010000140</t>
  </si>
  <si>
    <t>84211601063010000140</t>
  </si>
  <si>
    <t>84211601203010000140</t>
  </si>
  <si>
    <t>84211602010020000140</t>
  </si>
  <si>
    <t>90111610123010000140</t>
  </si>
  <si>
    <t>Управление мировой юстиции Брянской области</t>
  </si>
  <si>
    <t>Департамент региональной безопасности Брянской области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</si>
  <si>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</si>
  <si>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18210102010010000110</t>
  </si>
  <si>
    <t>11111302065050000130</t>
  </si>
  <si>
    <t>Доходы, поступающие в порядке возмещения  расходов, понесенных в связи с эксплуатацией имущества муниципальных районов</t>
  </si>
  <si>
    <t>90111302995050000130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</si>
  <si>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</si>
  <si>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903 2022530405 0000 150</t>
  </si>
  <si>
    <t>903 2024530305 0000 150</t>
  </si>
  <si>
    <t xml:space="preserve"> 901 2024999905 0000 150</t>
  </si>
  <si>
    <t>Комитет по управлению муниципальным имуществом Брянского района</t>
  </si>
  <si>
    <t>00010000000000000000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</si>
  <si>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</si>
  <si>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</si>
  <si>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</si>
  <si>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</si>
  <si>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</si>
  <si>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</si>
  <si>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</si>
  <si>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</si>
  <si>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</si>
  <si>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действовавших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</si>
  <si>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действавших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</si>
  <si>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действовавших в 2019 году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</si>
  <si>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</t>
  </si>
  <si>
    <t>18210102080010000110</t>
  </si>
  <si>
    <t xml:space="preserve">Налог, взимаемый в связи с применением патентной системы налогообложения, зачисляемый в бюджеты муниципальных районов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</si>
  <si>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</si>
  <si>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Плата за выбросы загрязняющих веществ в атмосферный воздух стационарными объектами 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</si>
  <si>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</si>
  <si>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11111701050050000180</t>
  </si>
  <si>
    <t xml:space="preserve"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</t>
  </si>
  <si>
    <t>83011601133010000140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</si>
  <si>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</si>
  <si>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83011601183010000140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</si>
  <si>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</si>
  <si>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83011601333010000140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</si>
  <si>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</si>
  <si>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08111610123010000140</t>
  </si>
  <si>
    <t>10611610123010000140</t>
  </si>
  <si>
    <t>Федеральная служба по надзору в сфере транспорта</t>
  </si>
  <si>
    <t>80811611050010000140</t>
  </si>
  <si>
    <t>Департамент природных ресурсов и экологии Брянской области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</si>
  <si>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 причиненного окружающей среде на особо охранияемых природных территориях), подлежащие зачислению в бюджет муниципального образования</t>
  </si>
  <si>
    <t>83011602010020000140</t>
  </si>
  <si>
    <t>84211601173010000140</t>
  </si>
  <si>
    <t>90111609040050000140</t>
  </si>
  <si>
    <t xml:space="preserve">Денежные средства, изымаемые в собственность муниципального района в соответствии с решениями судов (за исключением обвинительных приговорв судов) </t>
  </si>
  <si>
    <t>90111610032050000140</t>
  </si>
  <si>
    <t>Прочее возмещение ущерба, причиненного муниципальному имуществу миниципального района (за исключением имущества, закрепленного за муниципальными бюджетными (автономными) учреждениям, унитарными предприятиями)</t>
  </si>
  <si>
    <t>80511610123010000140</t>
  </si>
  <si>
    <t>Управление ветеринарии Брянской области</t>
  </si>
  <si>
    <t>83611611050010000140</t>
  </si>
  <si>
    <t>Управление лесами Брянской области</t>
  </si>
  <si>
    <t>104 2022551305 0000 150</t>
  </si>
  <si>
    <t>Субсидии бюджетам муниципальных районов на развитие сети учреждений культурно-досугового типа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</si>
  <si>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</si>
  <si>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муниципальных районов за счет средств резервного фонда Правительства Российской Федерации</t>
  </si>
  <si>
    <t>901 2022900105 0000 150</t>
  </si>
  <si>
    <t>903 2022575005 0000 150</t>
  </si>
  <si>
    <t>Субсидии бюджетам муниципальных районов на реализацию мероприятий по модернизации школьных систем образования</t>
  </si>
  <si>
    <t xml:space="preserve"> 102 2024999905 0000 150</t>
  </si>
  <si>
    <t>18210503010010000110</t>
  </si>
  <si>
    <t>18811610123010000140</t>
  </si>
  <si>
    <t>901 2022551105 0000 150</t>
  </si>
  <si>
    <t>Субсидии бюджетам муниципальных районов на проведение комплексных кадастровых работ</t>
  </si>
  <si>
    <t xml:space="preserve">Заместитель главы администрации </t>
  </si>
  <si>
    <t>Брянского района - начальник</t>
  </si>
  <si>
    <t>финансового управления</t>
  </si>
  <si>
    <t>С.Н. Воронцова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</si>
  <si>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</si>
  <si>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на  2026 год</t>
  </si>
  <si>
    <t>18210102130010000110</t>
  </si>
  <si>
    <t>18210102140010000110</t>
  </si>
  <si>
    <t>18210302230010000110</t>
  </si>
  <si>
    <t>18210302240010000110</t>
  </si>
  <si>
    <t>18210302250010000110</t>
  </si>
  <si>
    <t>18210302260010000110</t>
  </si>
  <si>
    <t>04811201041010000120</t>
  </si>
  <si>
    <t>04811201042010000120</t>
  </si>
  <si>
    <t>Плата за размещение твердых коммунальных отходов</t>
  </si>
  <si>
    <t>10411302995050000130</t>
  </si>
  <si>
    <t>90111611050010000140</t>
  </si>
  <si>
    <t>90111607090050000140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</si>
  <si>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</si>
  <si>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11111105075050000120</t>
  </si>
  <si>
    <t>Доходы от сдачи в аренду имущества, составляющего казну муниципальных районов (за исключением земельных участков)</t>
  </si>
  <si>
    <t>Плата по соглашениям об установлении сервитута</t>
  </si>
  <si>
    <t>11111105313050000120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</si>
  <si>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</si>
  <si>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</si>
  <si>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</t>
  </si>
  <si>
    <t>11111109080050000120</t>
  </si>
  <si>
    <t>11111406025050000430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</si>
  <si>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муниципальных, бюджетных и автономных учреждений)</t>
  </si>
  <si>
    <t>11111406313050000430</t>
  </si>
  <si>
    <t>Плата за увеличение площади земельных участков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</si>
  <si>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</si>
  <si>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16.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</si>
  <si>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</si>
  <si>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903 2024517905 0000 150</t>
  </si>
  <si>
    <t>104 2022546705 0000 150</t>
  </si>
  <si>
    <t>Субсидии бюджетам муниципальных районов на обеспечение комплексного развития сельских территорий</t>
  </si>
  <si>
    <t>901 2022557605 0000 150</t>
  </si>
  <si>
    <t>на  2027 год</t>
  </si>
  <si>
    <t>18210102150010000110</t>
  </si>
  <si>
    <t>84211601073010000140</t>
  </si>
  <si>
    <t>84211601183010000140</t>
  </si>
  <si>
    <t>84211601193010000140</t>
  </si>
  <si>
    <t>11111105325050000120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</si>
  <si>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</si>
  <si>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11111607090050000140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</si>
  <si>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</si>
  <si>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Прогноз  доходов бюджета на 2025 год </t>
  </si>
  <si>
    <t xml:space="preserve"> Кассовые поступления в текущем финансовом году (по состоянию 01.11.2025 г)</t>
  </si>
  <si>
    <t>оценка исполнения 2025 года</t>
  </si>
  <si>
    <t>на  2028 год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</si>
  <si>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</si>
  <si>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</si>
  <si>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</si>
  <si>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</si>
  <si>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</si>
  <si>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</si>
  <si>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</si>
  <si>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18210102024010000110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</si>
  <si>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</si>
  <si>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</si>
  <si>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</si>
  <si>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</si>
  <si>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</si>
  <si>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</si>
  <si>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</si>
  <si>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</si>
  <si>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</si>
  <si>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</si>
  <si>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</si>
  <si>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</si>
  <si>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84211601113010000140</t>
  </si>
  <si>
    <t>90111610031050000140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</si>
  <si>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</si>
  <si>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90111607010050001140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</si>
  <si>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</si>
  <si>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901 2022515405 0000 150</t>
  </si>
  <si>
    <t>Субсидии бюджетам муниципальных районов на реализацию мероприятий по модернизации коммунальной инфраструктуры</t>
  </si>
  <si>
    <t>901 2022531805 0000 150</t>
  </si>
  <si>
    <t>Субсидии бюджетам муниципальных районов на реализацию проектов комплексного развития территорий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</si>
  <si>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</si>
  <si>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104 2022559005 0000 150</t>
  </si>
  <si>
    <t>Субсидии бюджетам муниципальных районов на техническое оснащение региональных и муниципальных музеев</t>
  </si>
  <si>
    <t>901 2022757605 0000 150</t>
  </si>
  <si>
    <t>903 2024505005 0000 150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</si>
  <si>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</si>
  <si>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</si>
  <si>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БЕЗВОЗМЕЗДНЫЕ ПОСТУПЛЕНИЯ</t>
  </si>
  <si>
    <t>000 2070000000 0000 000</t>
  </si>
  <si>
    <t>Прочие безвозмездные поступления в бюджеты муниципальных районов</t>
  </si>
  <si>
    <t>901 2070503005 0000 150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</si>
  <si>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</si>
  <si>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</si>
  <si>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 xml:space="preserve">  Перечисления из бюджетов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</si>
  <si>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</si>
  <si>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102 2 08 05000 05 0000 150</t>
  </si>
  <si>
    <t xml:space="preserve">  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</si>
  <si>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901 21860010050000150</t>
  </si>
  <si>
    <t>Реестр источников доходов  бюджета Брянского муниципального района Брянской области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</si>
</sst>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0"/>
      <color indexed="12"/>
      <name val="Arial Cyr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0"/>
      <color rgb="FF000000"/>
      <name val="Arial Cyr"/>
    </font>
    <font>
      <b/>
      <sz val="12"/>
      <color rgb="FF000000"/>
      <name val="Arial Cyr"/>
      <family val="2"/>
    </font>
    <font>
      <b/>
      <sz val="12"/>
      <color rgb="FF000000"/>
      <name val="Arial Cyr"/>
    </font>
    <font>
      <b/>
      <sz val="10"/>
      <color rgb="FF000000"/>
      <name val="Arial CYR"/>
      <family val="2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8"/>
      <color rgb="FF000000"/>
      <name val="Arial Cyr"/>
    </font>
    <font>
      <sz val="10"/>
      <color rgb="FF000000"/>
      <name val="Times New Roman"/>
      <family val="2"/>
    </font>
  </fonts>
  <fills count="2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5F9"/>
      </patternFill>
    </fill>
    <fill>
      <patternFill patternType="solid">
        <fgColor rgb="FFDCE6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15">
    <xf numFmtId="0" fontId="0" fillId="0" borderId="0"/>
    <xf numFmtId="1" fontId="3" fillId="0" borderId="1">
      <alignment horizontal="center" vertical="center" shrinkToFit="1"/>
    </xf>
    <xf numFmtId="0" fontId="3" fillId="0" borderId="1">
      <alignment horizontal="left" vertical="center" wrapText="1"/>
    </xf>
    <xf numFmtId="0" fontId="3" fillId="0" borderId="1">
      <alignment vertical="center" wrapText="1"/>
    </xf>
    <xf numFmtId="4" fontId="3" fillId="0" borderId="1">
      <alignment horizontal="right" vertical="center" shrinkToFit="1"/>
    </xf>
    <xf numFmtId="0" fontId="4" fillId="0" borderId="0"/>
    <xf numFmtId="0" fontId="5" fillId="0" borderId="4">
      <alignment horizontal="left" vertical="top" wrapText="1"/>
    </xf>
    <xf numFmtId="4" fontId="5" fillId="0" borderId="4">
      <alignment horizontal="right" vertical="top" shrinkToFit="1"/>
    </xf>
    <xf numFmtId="0" fontId="6" fillId="4" borderId="4">
      <alignment horizontal="left" vertical="top" wrapText="1"/>
    </xf>
    <xf numFmtId="4" fontId="6" fillId="4" borderId="4">
      <alignment horizontal="right" vertical="top" shrinkToFit="1"/>
    </xf>
    <xf numFmtId="0" fontId="6" fillId="5" borderId="5">
      <alignment horizontal="left" vertical="top" wrapText="1"/>
    </xf>
    <xf numFmtId="4" fontId="6" fillId="5" borderId="5">
      <alignment horizontal="right" vertical="top" shrinkToFit="1"/>
    </xf>
    <xf numFmtId="0" fontId="12" fillId="0" borderId="0" applyNumberFormat="0" applyFill="0" applyBorder="0" applyAlignment="0" applyProtection="0"/>
    <xf numFmtId="0" fontId="13" fillId="0" borderId="7">
      <alignment horizontal="left" wrapText="1" indent="2"/>
    </xf>
    <xf numFmtId="49" fontId="13" fillId="0" borderId="1">
      <alignment horizontal="center"/>
    </xf>
    <xf numFmtId="4" fontId="14" fillId="0" borderId="1">
      <alignment horizontal="right" shrinkToFit="1"/>
    </xf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13" applyNumberFormat="0" applyAlignment="0" applyProtection="0"/>
    <xf numFmtId="0" fontId="36" fillId="11" borderId="14" applyNumberFormat="0" applyAlignment="0" applyProtection="0"/>
    <xf numFmtId="0" fontId="37" fillId="11" borderId="13" applyNumberFormat="0" applyAlignment="0" applyProtection="0"/>
    <xf numFmtId="0" fontId="38" fillId="0" borderId="15" applyNumberFormat="0" applyFill="0" applyAlignment="0" applyProtection="0"/>
    <xf numFmtId="0" fontId="39" fillId="12" borderId="16" applyNumberFormat="0" applyAlignment="0" applyProtection="0"/>
    <xf numFmtId="0" fontId="40" fillId="0" borderId="0" applyNumberFormat="0" applyFill="0" applyBorder="0" applyAlignment="0" applyProtection="0"/>
    <xf numFmtId="0" fontId="27" fillId="13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4" fillId="0" borderId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49" fillId="0" borderId="0"/>
    <xf numFmtId="0" fontId="50" fillId="0" borderId="0"/>
    <xf numFmtId="0" fontId="47" fillId="0" borderId="0"/>
    <xf numFmtId="0" fontId="48" fillId="0" borderId="0"/>
    <xf numFmtId="0" fontId="49" fillId="20" borderId="0"/>
    <xf numFmtId="0" fontId="50" fillId="20" borderId="0"/>
    <xf numFmtId="0" fontId="49" fillId="0" borderId="0">
      <alignment wrapText="1"/>
    </xf>
    <xf numFmtId="0" fontId="50" fillId="0" borderId="0">
      <alignment wrapText="1"/>
    </xf>
    <xf numFmtId="0" fontId="49" fillId="0" borderId="0"/>
    <xf numFmtId="0" fontId="50" fillId="0" borderId="0"/>
    <xf numFmtId="0" fontId="51" fillId="0" borderId="0">
      <alignment horizontal="center"/>
    </xf>
    <xf numFmtId="0" fontId="52" fillId="0" borderId="0">
      <alignment horizontal="center"/>
    </xf>
    <xf numFmtId="0" fontId="49" fillId="0" borderId="0">
      <alignment horizontal="right"/>
    </xf>
    <xf numFmtId="0" fontId="50" fillId="0" borderId="0">
      <alignment horizontal="right"/>
    </xf>
    <xf numFmtId="0" fontId="49" fillId="20" borderId="9"/>
    <xf numFmtId="0" fontId="50" fillId="20" borderId="9"/>
    <xf numFmtId="0" fontId="49" fillId="0" borderId="1">
      <alignment horizontal="center" vertical="center" wrapText="1"/>
    </xf>
    <xf numFmtId="0" fontId="50" fillId="0" borderId="1">
      <alignment horizontal="center" vertical="center" wrapText="1"/>
    </xf>
    <xf numFmtId="0" fontId="49" fillId="20" borderId="6"/>
    <xf numFmtId="0" fontId="50" fillId="20" borderId="6"/>
    <xf numFmtId="0" fontId="49" fillId="20" borderId="0">
      <alignment shrinkToFit="1"/>
    </xf>
    <xf numFmtId="0" fontId="50" fillId="20" borderId="0">
      <alignment shrinkToFit="1"/>
    </xf>
    <xf numFmtId="0" fontId="53" fillId="0" borderId="6">
      <alignment horizontal="right"/>
    </xf>
    <xf numFmtId="0" fontId="54" fillId="0" borderId="6">
      <alignment horizontal="right"/>
    </xf>
    <xf numFmtId="4" fontId="53" fillId="21" borderId="6">
      <alignment horizontal="right" vertical="top" shrinkToFit="1"/>
    </xf>
    <xf numFmtId="4" fontId="54" fillId="21" borderId="6">
      <alignment horizontal="right" vertical="top" shrinkToFit="1"/>
    </xf>
    <xf numFmtId="4" fontId="53" fillId="22" borderId="6">
      <alignment horizontal="right" vertical="top" shrinkToFit="1"/>
    </xf>
    <xf numFmtId="4" fontId="54" fillId="22" borderId="6">
      <alignment horizontal="right" vertical="top" shrinkToFit="1"/>
    </xf>
    <xf numFmtId="0" fontId="49" fillId="0" borderId="0">
      <alignment horizontal="left" wrapText="1"/>
    </xf>
    <xf numFmtId="0" fontId="50" fillId="0" borderId="0">
      <alignment horizontal="left" wrapText="1"/>
    </xf>
    <xf numFmtId="0" fontId="53" fillId="0" borderId="1">
      <alignment vertical="top" wrapText="1"/>
    </xf>
    <xf numFmtId="0" fontId="54" fillId="0" borderId="1">
      <alignment vertical="top" wrapText="1"/>
    </xf>
    <xf numFmtId="49" fontId="49" fillId="0" borderId="1">
      <alignment horizontal="center" vertical="top" shrinkToFit="1"/>
    </xf>
    <xf numFmtId="49" fontId="50" fillId="0" borderId="1">
      <alignment horizontal="center" vertical="top" shrinkToFit="1"/>
    </xf>
    <xf numFmtId="4" fontId="53" fillId="21" borderId="1">
      <alignment horizontal="right" vertical="top" shrinkToFit="1"/>
    </xf>
    <xf numFmtId="4" fontId="54" fillId="21" borderId="1">
      <alignment horizontal="right" vertical="top" shrinkToFit="1"/>
    </xf>
    <xf numFmtId="4" fontId="53" fillId="22" borderId="1">
      <alignment horizontal="right" vertical="top" shrinkToFit="1"/>
    </xf>
    <xf numFmtId="4" fontId="54" fillId="22" borderId="1">
      <alignment horizontal="right" vertical="top" shrinkToFit="1"/>
    </xf>
    <xf numFmtId="0" fontId="49" fillId="20" borderId="3"/>
    <xf numFmtId="0" fontId="50" fillId="20" borderId="3"/>
    <xf numFmtId="0" fontId="49" fillId="20" borderId="3">
      <alignment horizontal="center"/>
    </xf>
    <xf numFmtId="0" fontId="50" fillId="20" borderId="3">
      <alignment horizontal="center"/>
    </xf>
    <xf numFmtId="4" fontId="53" fillId="0" borderId="1">
      <alignment horizontal="right" vertical="top" shrinkToFit="1"/>
    </xf>
    <xf numFmtId="4" fontId="54" fillId="0" borderId="1">
      <alignment horizontal="right" vertical="top" shrinkToFit="1"/>
    </xf>
    <xf numFmtId="49" fontId="49" fillId="0" borderId="1">
      <alignment horizontal="left" vertical="top" wrapText="1" indent="2"/>
    </xf>
    <xf numFmtId="49" fontId="50" fillId="0" borderId="1">
      <alignment horizontal="left" vertical="top" wrapText="1" indent="2"/>
    </xf>
    <xf numFmtId="4" fontId="49" fillId="0" borderId="1">
      <alignment horizontal="right" vertical="top" shrinkToFit="1"/>
    </xf>
    <xf numFmtId="4" fontId="50" fillId="0" borderId="1">
      <alignment horizontal="right" vertical="top" shrinkToFit="1"/>
    </xf>
    <xf numFmtId="0" fontId="49" fillId="20" borderId="3">
      <alignment shrinkToFit="1"/>
    </xf>
    <xf numFmtId="0" fontId="50" fillId="20" borderId="3">
      <alignment shrinkToFit="1"/>
    </xf>
    <xf numFmtId="0" fontId="49" fillId="20" borderId="6">
      <alignment horizontal="center"/>
    </xf>
    <xf numFmtId="0" fontId="50" fillId="20" borderId="6">
      <alignment horizontal="center"/>
    </xf>
    <xf numFmtId="0" fontId="54" fillId="0" borderId="1">
      <alignment vertical="top" wrapText="1"/>
    </xf>
    <xf numFmtId="0" fontId="55" fillId="0" borderId="9"/>
    <xf numFmtId="4" fontId="54" fillId="22" borderId="1">
      <alignment horizontal="right" vertical="top" shrinkToFit="1"/>
    </xf>
    <xf numFmtId="0" fontId="50" fillId="0" borderId="19"/>
    <xf numFmtId="4" fontId="56" fillId="0" borderId="8">
      <alignment horizontal="right" shrinkToFit="1"/>
    </xf>
    <xf numFmtId="2" fontId="56" fillId="0" borderId="20">
      <alignment horizontal="center" shrinkToFit="1"/>
    </xf>
    <xf numFmtId="4" fontId="56" fillId="0" borderId="20">
      <alignment horizontal="right" shrinkToFit="1"/>
    </xf>
    <xf numFmtId="0" fontId="44" fillId="0" borderId="0"/>
    <xf numFmtId="0" fontId="47" fillId="0" borderId="0"/>
    <xf numFmtId="0" fontId="48" fillId="0" borderId="0"/>
    <xf numFmtId="0" fontId="23" fillId="0" borderId="0">
      <alignment vertical="top" wrapText="1"/>
    </xf>
    <xf numFmtId="0" fontId="57" fillId="0" borderId="0">
      <alignment vertical="top" wrapText="1"/>
    </xf>
    <xf numFmtId="0" fontId="47" fillId="0" borderId="0"/>
    <xf numFmtId="164" fontId="44" fillId="0" borderId="0" applyFont="0" applyFill="0" applyBorder="0" applyAlignment="0" applyProtection="0"/>
    <xf numFmtId="49" fontId="13" fillId="0" borderId="1">
      <alignment horizontal="center"/>
    </xf>
  </cellStyleXfs>
  <cellXfs count="97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7" fillId="0" borderId="0" xfId="5" applyNumberFormat="1" applyFont="1" applyProtection="1"/>
    <xf numFmtId="0" fontId="8" fillId="0" borderId="0" xfId="0" applyFont="1" applyProtection="1">
      <protection locked="0"/>
    </xf>
    <xf numFmtId="0" fontId="9" fillId="0" borderId="0" xfId="0" applyFont="1" applyFill="1" applyAlignment="1">
      <alignment vertical="center" wrapText="1"/>
    </xf>
    <xf numFmtId="4" fontId="2" fillId="0" borderId="0" xfId="0" applyNumberFormat="1" applyFont="1" applyFill="1"/>
    <xf numFmtId="4" fontId="1" fillId="0" borderId="0" xfId="0" applyNumberFormat="1" applyFont="1" applyFill="1"/>
    <xf numFmtId="4" fontId="18" fillId="0" borderId="2" xfId="15" applyFont="1" applyBorder="1" applyAlignment="1" applyProtection="1">
      <alignment horizontal="center" vertical="center" shrinkToFit="1"/>
    </xf>
    <xf numFmtId="0" fontId="19" fillId="0" borderId="2" xfId="0" applyFont="1" applyFill="1" applyBorder="1"/>
    <xf numFmtId="0" fontId="20" fillId="0" borderId="2" xfId="0" applyFont="1" applyFill="1" applyBorder="1"/>
    <xf numFmtId="0" fontId="20" fillId="6" borderId="2" xfId="0" applyFont="1" applyFill="1" applyBorder="1"/>
    <xf numFmtId="49" fontId="16" fillId="0" borderId="0" xfId="1" applyNumberFormat="1" applyFont="1" applyBorder="1" applyAlignment="1" applyProtection="1">
      <alignment horizontal="center" vertical="center" shrinkToFit="1"/>
    </xf>
    <xf numFmtId="0" fontId="20" fillId="0" borderId="0" xfId="0" applyFont="1" applyFill="1"/>
    <xf numFmtId="49" fontId="22" fillId="2" borderId="2" xfId="14" applyFont="1" applyFill="1" applyBorder="1" applyAlignment="1" applyProtection="1">
      <alignment horizontal="center" vertical="center"/>
    </xf>
    <xf numFmtId="49" fontId="23" fillId="0" borderId="2" xfId="14" applyFont="1" applyBorder="1" applyAlignment="1" applyProtection="1">
      <alignment horizontal="center" vertical="center"/>
    </xf>
    <xf numFmtId="4" fontId="23" fillId="0" borderId="2" xfId="0" applyNumberFormat="1" applyFont="1" applyFill="1" applyBorder="1" applyAlignment="1">
      <alignment horizontal="left" vertical="center" wrapText="1"/>
    </xf>
    <xf numFmtId="0" fontId="22" fillId="2" borderId="2" xfId="13" applyNumberFormat="1" applyFont="1" applyFill="1" applyBorder="1" applyAlignment="1" applyProtection="1">
      <alignment horizontal="left" wrapText="1"/>
    </xf>
    <xf numFmtId="0" fontId="22" fillId="2" borderId="2" xfId="13" applyNumberFormat="1" applyFont="1" applyFill="1" applyBorder="1" applyAlignment="1" applyProtection="1">
      <alignment horizontal="left" vertical="center" wrapText="1"/>
    </xf>
    <xf numFmtId="0" fontId="23" fillId="0" borderId="2" xfId="13" applyNumberFormat="1" applyFont="1" applyBorder="1" applyAlignment="1" applyProtection="1">
      <alignment horizontal="left" wrapText="1"/>
    </xf>
    <xf numFmtId="0" fontId="23" fillId="0" borderId="2" xfId="13" applyNumberFormat="1" applyFont="1" applyBorder="1" applyAlignment="1" applyProtection="1">
      <alignment horizontal="left" vertical="center" wrapText="1"/>
    </xf>
    <xf numFmtId="0" fontId="23" fillId="6" borderId="2" xfId="3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/>
    <xf numFmtId="4" fontId="23" fillId="6" borderId="2" xfId="0" applyNumberFormat="1" applyFont="1" applyFill="1" applyBorder="1" applyAlignment="1">
      <alignment horizontal="left" wrapText="1"/>
    </xf>
    <xf numFmtId="49" fontId="24" fillId="6" borderId="2" xfId="0" applyNumberFormat="1" applyFont="1" applyFill="1" applyBorder="1" applyAlignment="1">
      <alignment horizontal="center" vertical="center" wrapText="1"/>
    </xf>
    <xf numFmtId="0" fontId="25" fillId="6" borderId="2" xfId="12" applyFont="1" applyFill="1" applyBorder="1" applyAlignment="1">
      <alignment horizontal="left" wrapText="1"/>
    </xf>
    <xf numFmtId="49" fontId="21" fillId="2" borderId="2" xfId="0" applyNumberFormat="1" applyFont="1" applyFill="1" applyBorder="1" applyAlignment="1">
      <alignment horizontal="left" wrapText="1"/>
    </xf>
    <xf numFmtId="49" fontId="21" fillId="2" borderId="2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left" wrapText="1"/>
    </xf>
    <xf numFmtId="49" fontId="24" fillId="0" borderId="2" xfId="0" applyNumberFormat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horizontal="left" wrapText="1"/>
    </xf>
    <xf numFmtId="1" fontId="16" fillId="0" borderId="2" xfId="1" applyNumberFormat="1" applyFont="1" applyBorder="1" applyProtection="1">
      <alignment horizontal="center" vertical="center" shrinkToFit="1"/>
    </xf>
    <xf numFmtId="0" fontId="24" fillId="0" borderId="2" xfId="0" applyFont="1" applyBorder="1" applyAlignment="1">
      <alignment wrapText="1"/>
    </xf>
    <xf numFmtId="0" fontId="24" fillId="0" borderId="2" xfId="0" applyFont="1" applyBorder="1" applyAlignment="1">
      <alignment vertical="center" wrapText="1"/>
    </xf>
    <xf numFmtId="0" fontId="26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2" fontId="26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2" fontId="22" fillId="2" borderId="2" xfId="0" applyNumberFormat="1" applyFont="1" applyFill="1" applyBorder="1" applyAlignment="1">
      <alignment horizontal="center" vertical="center" wrapText="1"/>
    </xf>
    <xf numFmtId="2" fontId="23" fillId="6" borderId="2" xfId="3" applyNumberFormat="1" applyFont="1" applyFill="1" applyBorder="1" applyAlignment="1" applyProtection="1">
      <alignment horizontal="center" vertical="center" wrapText="1"/>
    </xf>
    <xf numFmtId="4" fontId="10" fillId="0" borderId="2" xfId="15" applyFont="1" applyBorder="1" applyAlignment="1" applyProtection="1">
      <alignment horizontal="center" vertical="center" shrinkToFit="1"/>
    </xf>
    <xf numFmtId="2" fontId="22" fillId="2" borderId="2" xfId="3" applyNumberFormat="1" applyFont="1" applyFill="1" applyBorder="1" applyAlignment="1" applyProtection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8" fillId="6" borderId="2" xfId="4" applyNumberFormat="1" applyFont="1" applyFill="1" applyBorder="1" applyAlignment="1" applyProtection="1">
      <alignment horizontal="center" vertical="center" shrinkToFit="1"/>
    </xf>
    <xf numFmtId="4" fontId="22" fillId="2" borderId="2" xfId="0" applyNumberFormat="1" applyFont="1" applyFill="1" applyBorder="1" applyAlignment="1">
      <alignment horizontal="left" vertical="center" wrapText="1"/>
    </xf>
    <xf numFmtId="49" fontId="22" fillId="2" borderId="2" xfId="1" applyNumberFormat="1" applyFont="1" applyFill="1" applyBorder="1" applyAlignment="1" applyProtection="1">
      <alignment horizontal="center" vertical="center" shrinkToFit="1"/>
    </xf>
    <xf numFmtId="0" fontId="22" fillId="2" borderId="2" xfId="3" applyNumberFormat="1" applyFont="1" applyFill="1" applyBorder="1" applyAlignment="1" applyProtection="1">
      <alignment horizontal="left" vertical="center" wrapText="1"/>
    </xf>
    <xf numFmtId="4" fontId="17" fillId="2" borderId="2" xfId="4" applyFont="1" applyFill="1" applyBorder="1" applyAlignment="1" applyProtection="1">
      <alignment horizontal="center" vertical="center" shrinkToFit="1"/>
    </xf>
    <xf numFmtId="4" fontId="17" fillId="2" borderId="2" xfId="4" applyNumberFormat="1" applyFont="1" applyFill="1" applyBorder="1" applyAlignment="1" applyProtection="1">
      <alignment horizontal="center" vertical="center" shrinkToFit="1"/>
    </xf>
    <xf numFmtId="49" fontId="23" fillId="0" borderId="2" xfId="1" applyNumberFormat="1" applyFont="1" applyBorder="1" applyAlignment="1" applyProtection="1">
      <alignment horizontal="center" vertical="center" shrinkToFit="1"/>
    </xf>
    <xf numFmtId="1" fontId="16" fillId="0" borderId="0" xfId="1" applyNumberFormat="1" applyFont="1" applyBorder="1" applyAlignment="1" applyProtection="1">
      <alignment vertical="center" shrinkToFit="1"/>
    </xf>
    <xf numFmtId="0" fontId="16" fillId="0" borderId="2" xfId="2" applyNumberFormat="1" applyFont="1" applyBorder="1" applyAlignment="1" applyProtection="1">
      <alignment vertical="center" wrapText="1"/>
    </xf>
    <xf numFmtId="49" fontId="16" fillId="0" borderId="2" xfId="1" applyNumberFormat="1" applyFont="1" applyBorder="1" applyAlignment="1" applyProtection="1">
      <alignment horizontal="center" vertical="center" shrinkToFit="1"/>
    </xf>
    <xf numFmtId="0" fontId="16" fillId="0" borderId="2" xfId="3" applyNumberFormat="1" applyFont="1" applyBorder="1" applyProtection="1">
      <alignment vertical="center" wrapText="1"/>
    </xf>
    <xf numFmtId="0" fontId="11" fillId="0" borderId="2" xfId="3" applyNumberFormat="1" applyFont="1" applyBorder="1" applyProtection="1">
      <alignment vertical="center" wrapText="1"/>
    </xf>
    <xf numFmtId="4" fontId="18" fillId="6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15" fillId="0" borderId="2" xfId="1" applyNumberFormat="1" applyFont="1" applyBorder="1" applyAlignment="1" applyProtection="1">
      <alignment horizontal="left" vertical="center" shrinkToFit="1"/>
    </xf>
    <xf numFmtId="4" fontId="23" fillId="6" borderId="2" xfId="0" applyNumberFormat="1" applyFont="1" applyFill="1" applyBorder="1" applyAlignment="1">
      <alignment horizontal="left" vertical="center" wrapText="1"/>
    </xf>
    <xf numFmtId="4" fontId="18" fillId="6" borderId="2" xfId="4" applyFont="1" applyFill="1" applyBorder="1" applyAlignment="1" applyProtection="1">
      <alignment horizontal="center" vertical="center" shrinkToFit="1"/>
    </xf>
    <xf numFmtId="1" fontId="16" fillId="0" borderId="2" xfId="1" applyNumberFormat="1" applyFont="1" applyBorder="1" applyAlignment="1" applyProtection="1">
      <alignment horizontal="left" vertical="center" shrinkToFit="1"/>
    </xf>
    <xf numFmtId="4" fontId="17" fillId="0" borderId="2" xfId="4" applyFont="1" applyBorder="1" applyAlignment="1" applyProtection="1">
      <alignment horizontal="center" vertical="center" shrinkToFit="1"/>
    </xf>
    <xf numFmtId="4" fontId="17" fillId="0" borderId="2" xfId="4" applyNumberFormat="1" applyFont="1" applyBorder="1" applyAlignment="1" applyProtection="1">
      <alignment horizontal="center" vertical="center" shrinkToFit="1"/>
    </xf>
    <xf numFmtId="0" fontId="22" fillId="2" borderId="2" xfId="13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21" fillId="3" borderId="2" xfId="0" applyNumberFormat="1" applyFont="1" applyFill="1" applyBorder="1" applyAlignment="1">
      <alignment horizontal="left" wrapText="1"/>
    </xf>
    <xf numFmtId="49" fontId="21" fillId="3" borderId="2" xfId="0" applyNumberFormat="1" applyFont="1" applyFill="1" applyBorder="1" applyAlignment="1">
      <alignment horizontal="center" vertical="center" wrapText="1"/>
    </xf>
    <xf numFmtId="4" fontId="22" fillId="3" borderId="2" xfId="0" applyNumberFormat="1" applyFont="1" applyFill="1" applyBorder="1" applyAlignment="1">
      <alignment horizontal="center" vertical="center"/>
    </xf>
    <xf numFmtId="4" fontId="17" fillId="3" borderId="2" xfId="0" applyNumberFormat="1" applyFont="1" applyFill="1" applyBorder="1" applyAlignment="1">
      <alignment horizontal="center" vertical="center"/>
    </xf>
    <xf numFmtId="4" fontId="22" fillId="2" borderId="2" xfId="0" applyNumberFormat="1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2" fontId="23" fillId="0" borderId="2" xfId="0" applyNumberFormat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left" vertical="top" wrapText="1"/>
    </xf>
    <xf numFmtId="2" fontId="22" fillId="2" borderId="2" xfId="1" applyNumberFormat="1" applyFont="1" applyFill="1" applyBorder="1" applyAlignment="1" applyProtection="1">
      <alignment horizontal="center" vertical="center" shrinkToFit="1"/>
    </xf>
    <xf numFmtId="4" fontId="10" fillId="6" borderId="2" xfId="4" applyFont="1" applyFill="1" applyBorder="1" applyAlignment="1" applyProtection="1">
      <alignment horizontal="center" vertical="center" shrinkToFit="1"/>
    </xf>
    <xf numFmtId="49" fontId="21" fillId="2" borderId="2" xfId="0" applyNumberFormat="1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>
      <alignment horizontal="left" vertical="center" wrapText="1"/>
    </xf>
    <xf numFmtId="4" fontId="17" fillId="2" borderId="2" xfId="15" applyFont="1" applyFill="1" applyBorder="1" applyAlignment="1" applyProtection="1">
      <alignment horizontal="center" vertical="center" shrinkToFit="1"/>
    </xf>
    <xf numFmtId="0" fontId="22" fillId="2" borderId="1" xfId="1" applyNumberFormat="1" applyFont="1" applyFill="1" applyAlignment="1" applyProtection="1">
      <alignment horizontal="left" vertical="center" wrapText="1"/>
    </xf>
    <xf numFmtId="0" fontId="23" fillId="2" borderId="1" xfId="1" applyNumberFormat="1" applyFont="1" applyFill="1" applyAlignment="1" applyProtection="1">
      <alignment horizontal="left" vertical="center" wrapText="1"/>
    </xf>
    <xf numFmtId="0" fontId="23" fillId="0" borderId="1" xfId="1" applyNumberFormat="1" applyFont="1" applyAlignment="1" applyProtection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15">
    <cellStyle name="br" xfId="42"/>
    <cellStyle name="br 2" xfId="43"/>
    <cellStyle name="col" xfId="44"/>
    <cellStyle name="col 2" xfId="45"/>
    <cellStyle name="style0" xfId="46"/>
    <cellStyle name="style0 2" xfId="47"/>
    <cellStyle name="td" xfId="48"/>
    <cellStyle name="td 2" xfId="49"/>
    <cellStyle name="tr" xfId="50"/>
    <cellStyle name="tr 2" xfId="51"/>
    <cellStyle name="xl21" xfId="52"/>
    <cellStyle name="xl21 2" xfId="53"/>
    <cellStyle name="xl22" xfId="54"/>
    <cellStyle name="xl22 2" xfId="55"/>
    <cellStyle name="xl23" xfId="56"/>
    <cellStyle name="xl23 2" xfId="57"/>
    <cellStyle name="xl24" xfId="58"/>
    <cellStyle name="xl24 2" xfId="59"/>
    <cellStyle name="xl25" xfId="60"/>
    <cellStyle name="xl25 2" xfId="61"/>
    <cellStyle name="xl26" xfId="62"/>
    <cellStyle name="xl26 2" xfId="63"/>
    <cellStyle name="xl27" xfId="64"/>
    <cellStyle name="xl27 2" xfId="65"/>
    <cellStyle name="xl28" xfId="66"/>
    <cellStyle name="xl28 2" xfId="67"/>
    <cellStyle name="xl29" xfId="68"/>
    <cellStyle name="xl29 2" xfId="69"/>
    <cellStyle name="xl30" xfId="1"/>
    <cellStyle name="xl30 2" xfId="71"/>
    <cellStyle name="xl30 3" xfId="70"/>
    <cellStyle name="xl31" xfId="13"/>
    <cellStyle name="xl31 2" xfId="73"/>
    <cellStyle name="xl31 3" xfId="72"/>
    <cellStyle name="xl32" xfId="74"/>
    <cellStyle name="xl32 2" xfId="75"/>
    <cellStyle name="xl33" xfId="76"/>
    <cellStyle name="xl33 2" xfId="77"/>
    <cellStyle name="xl34" xfId="78"/>
    <cellStyle name="xl34 2" xfId="79"/>
    <cellStyle name="xl35" xfId="2"/>
    <cellStyle name="xl35 2" xfId="81"/>
    <cellStyle name="xl35 3" xfId="80"/>
    <cellStyle name="xl36" xfId="82"/>
    <cellStyle name="xl36 2" xfId="83"/>
    <cellStyle name="xl37" xfId="10"/>
    <cellStyle name="xl37 2" xfId="85"/>
    <cellStyle name="xl37 3" xfId="84"/>
    <cellStyle name="xl38" xfId="8"/>
    <cellStyle name="xl38 2" xfId="87"/>
    <cellStyle name="xl38 3" xfId="86"/>
    <cellStyle name="xl39" xfId="6"/>
    <cellStyle name="xl39 2" xfId="89"/>
    <cellStyle name="xl39 3" xfId="88"/>
    <cellStyle name="xl40" xfId="90"/>
    <cellStyle name="xl40 2" xfId="91"/>
    <cellStyle name="xl41" xfId="92"/>
    <cellStyle name="xl41 2" xfId="93"/>
    <cellStyle name="xl42" xfId="94"/>
    <cellStyle name="xl42 2" xfId="95"/>
    <cellStyle name="xl43" xfId="14"/>
    <cellStyle name="xl43 2" xfId="97"/>
    <cellStyle name="xl43 3" xfId="96"/>
    <cellStyle name="xl44" xfId="98"/>
    <cellStyle name="xl44 2" xfId="99"/>
    <cellStyle name="xl45" xfId="15"/>
    <cellStyle name="xl47" xfId="11"/>
    <cellStyle name="xl48" xfId="9"/>
    <cellStyle name="xl49" xfId="7"/>
    <cellStyle name="xl52" xfId="114"/>
    <cellStyle name="xl57" xfId="3"/>
    <cellStyle name="xl58" xfId="4"/>
    <cellStyle name="xl61" xfId="100"/>
    <cellStyle name="xl62" xfId="5"/>
    <cellStyle name="xl63" xfId="101"/>
    <cellStyle name="xl64" xfId="102"/>
    <cellStyle name="xl84" xfId="103"/>
    <cellStyle name="xl95" xfId="104"/>
    <cellStyle name="xl96" xfId="105"/>
    <cellStyle name="xl97" xfId="106"/>
    <cellStyle name="Акцент1" xfId="33" builtinId="29" customBuiltin="1"/>
    <cellStyle name="Акцент2" xfId="34" builtinId="33" customBuiltin="1"/>
    <cellStyle name="Акцент3" xfId="35" builtinId="37" customBuiltin="1"/>
    <cellStyle name="Акцент4" xfId="36" builtinId="41" customBuiltin="1"/>
    <cellStyle name="Акцент5" xfId="37" builtinId="45" customBuiltin="1"/>
    <cellStyle name="Акцент6" xfId="38" builtinId="49" customBuiltin="1"/>
    <cellStyle name="Ввод " xfId="24" builtinId="20" customBuiltin="1"/>
    <cellStyle name="Вывод" xfId="25" builtinId="21" customBuiltin="1"/>
    <cellStyle name="Вычисление" xfId="26" builtinId="22" customBuiltin="1"/>
    <cellStyle name="Гиперссылка" xfId="12" builtinId="8"/>
    <cellStyle name="Гиперссылка 2" xfId="41"/>
    <cellStyle name="Заголовок 1" xfId="17" builtinId="16" customBuiltin="1"/>
    <cellStyle name="Заголовок 2" xfId="18" builtinId="17" customBuiltin="1"/>
    <cellStyle name="Заголовок 3" xfId="19" builtinId="18" customBuiltin="1"/>
    <cellStyle name="Заголовок 4" xfId="20" builtinId="19" customBuiltin="1"/>
    <cellStyle name="Итог" xfId="32" builtinId="25" customBuiltin="1"/>
    <cellStyle name="Контрольная ячейка" xfId="28" builtinId="23" customBuiltin="1"/>
    <cellStyle name="Название" xfId="16" builtinId="15" customBuiltin="1"/>
    <cellStyle name="Нейтральный" xfId="23" builtinId="28" customBuiltin="1"/>
    <cellStyle name="Обычный" xfId="0" builtinId="0"/>
    <cellStyle name="Обычный 2" xfId="107"/>
    <cellStyle name="Обычный 3" xfId="108"/>
    <cellStyle name="Обычный 4" xfId="109"/>
    <cellStyle name="Обычный 5" xfId="110"/>
    <cellStyle name="Обычный 6" xfId="111"/>
    <cellStyle name="Обычный 6 2" xfId="112"/>
    <cellStyle name="Обычный 7" xfId="40"/>
    <cellStyle name="Обычный 8" xfId="39"/>
    <cellStyle name="Плохой" xfId="22" builtinId="27" customBuiltin="1"/>
    <cellStyle name="Пояснение" xfId="31" builtinId="53" customBuiltin="1"/>
    <cellStyle name="Примечание" xfId="30" builtinId="10" customBuiltin="1"/>
    <cellStyle name="Связанная ячейка" xfId="27" builtinId="24" customBuiltin="1"/>
    <cellStyle name="Текст предупреждения" xfId="29" builtinId="11" customBuiltin="1"/>
    <cellStyle name="Финансовый 2" xfId="113"/>
    <cellStyle name="Хороший" xfId="21" builtinId="26" customBuiltin="1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tabSelected="1" view="pageBreakPreview" topLeftCell="C11" zoomScaleNormal="85" zoomScaleSheetLayoutView="100" workbookViewId="0">
      <selection activeCell="H12" sqref="H12"/>
    </sheetView>
  </sheetViews>
  <sheetFormatPr defaultRowHeight="12" x14ac:dyDescent="0.2"/>
  <cols>
    <col min="1" max="1" width="11.28515625" style="5" customWidth="1"/>
    <col min="2" max="2" width="35.140625" style="1" customWidth="1"/>
    <col min="3" max="3" width="22.5703125" style="5" customWidth="1"/>
    <col min="4" max="4" width="53.5703125" style="1" customWidth="1"/>
    <col min="5" max="5" width="26.140625" style="1" customWidth="1"/>
    <col min="6" max="11" width="18.85546875" style="1" customWidth="1"/>
    <col min="12" max="12" width="18.7109375" style="1" customWidth="1"/>
    <col min="13" max="13" width="9.140625" style="1"/>
    <col min="14" max="14" width="3.140625" style="1" customWidth="1"/>
    <col min="15" max="15" width="16" style="1" customWidth="1"/>
    <col min="16" max="16384" width="9.140625" style="1"/>
  </cols>
  <sheetData>
    <row r="1" spans="1:15" x14ac:dyDescent="0.2">
      <c r="B1" s="3"/>
      <c r="C1" s="3"/>
      <c r="D1" s="4"/>
      <c r="E1" s="4"/>
      <c r="F1" s="4"/>
      <c r="G1" s="4"/>
      <c r="H1" s="4"/>
      <c r="I1" s="4"/>
      <c r="J1" s="4"/>
      <c r="K1" s="4"/>
      <c r="L1" s="4"/>
    </row>
    <row r="2" spans="1:15" ht="39" customHeight="1" x14ac:dyDescent="0.2">
      <c r="A2" s="91" t="s">
        <v>340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"/>
      <c r="M2" s="9"/>
    </row>
    <row r="3" spans="1:15" x14ac:dyDescent="0.2">
      <c r="A3" s="5" t="s">
        <v>40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15" x14ac:dyDescent="0.2">
      <c r="A4" s="5" t="s">
        <v>41</v>
      </c>
      <c r="B4" s="3"/>
      <c r="C4" s="3"/>
      <c r="D4" s="4"/>
      <c r="E4" s="4"/>
      <c r="F4" s="4"/>
      <c r="G4" s="4"/>
      <c r="H4" s="4"/>
      <c r="I4" s="4"/>
      <c r="J4" s="4"/>
      <c r="K4" s="4" t="s">
        <v>32</v>
      </c>
      <c r="L4" s="4"/>
    </row>
    <row r="5" spans="1:15" x14ac:dyDescent="0.2">
      <c r="A5" s="5" t="s">
        <v>42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</row>
    <row r="6" spans="1:15" ht="12" customHeight="1" x14ac:dyDescent="0.2">
      <c r="A6" s="92" t="s">
        <v>33</v>
      </c>
      <c r="B6" s="93" t="s">
        <v>34</v>
      </c>
      <c r="C6" s="93" t="s">
        <v>35</v>
      </c>
      <c r="D6" s="93"/>
      <c r="E6" s="96" t="s">
        <v>38</v>
      </c>
      <c r="F6" s="94" t="s">
        <v>289</v>
      </c>
      <c r="G6" s="94" t="s">
        <v>290</v>
      </c>
      <c r="H6" s="95" t="s">
        <v>291</v>
      </c>
      <c r="I6" s="95" t="s">
        <v>39</v>
      </c>
      <c r="J6" s="95"/>
      <c r="K6" s="95"/>
    </row>
    <row r="7" spans="1:15" ht="12" customHeight="1" x14ac:dyDescent="0.2">
      <c r="A7" s="92"/>
      <c r="B7" s="93"/>
      <c r="C7" s="93"/>
      <c r="D7" s="93"/>
      <c r="E7" s="96"/>
      <c r="F7" s="94"/>
      <c r="G7" s="94"/>
      <c r="H7" s="95"/>
      <c r="I7" s="95" t="s">
        <v>247</v>
      </c>
      <c r="J7" s="95" t="s">
        <v>280</v>
      </c>
      <c r="K7" s="95" t="s">
        <v>292</v>
      </c>
    </row>
    <row r="8" spans="1:15" ht="65.25" customHeight="1" x14ac:dyDescent="0.2">
      <c r="A8" s="92"/>
      <c r="B8" s="93"/>
      <c r="C8" s="64" t="s">
        <v>36</v>
      </c>
      <c r="D8" s="73" t="s">
        <v>37</v>
      </c>
      <c r="E8" s="96"/>
      <c r="F8" s="94"/>
      <c r="G8" s="94"/>
      <c r="H8" s="95"/>
      <c r="I8" s="95"/>
      <c r="J8" s="95"/>
      <c r="K8" s="95"/>
    </row>
    <row r="9" spans="1:15" x14ac:dyDescent="0.2">
      <c r="A9" s="6">
        <v>1</v>
      </c>
      <c r="B9" s="64" t="s">
        <v>21</v>
      </c>
      <c r="C9" s="64" t="s">
        <v>22</v>
      </c>
      <c r="D9" s="64" t="s">
        <v>23</v>
      </c>
      <c r="E9" s="65">
        <v>5</v>
      </c>
      <c r="F9" s="64" t="s">
        <v>24</v>
      </c>
      <c r="G9" s="64" t="s">
        <v>25</v>
      </c>
      <c r="H9" s="65">
        <v>8</v>
      </c>
      <c r="I9" s="65">
        <v>9</v>
      </c>
      <c r="J9" s="65">
        <v>10</v>
      </c>
      <c r="K9" s="65">
        <v>11</v>
      </c>
    </row>
    <row r="10" spans="1:15" s="2" customFormat="1" ht="25.5" x14ac:dyDescent="0.2">
      <c r="A10" s="13"/>
      <c r="B10" s="74" t="s">
        <v>5</v>
      </c>
      <c r="C10" s="75" t="s">
        <v>187</v>
      </c>
      <c r="D10" s="74" t="s">
        <v>5</v>
      </c>
      <c r="E10" s="76"/>
      <c r="F10" s="77">
        <f>F11+F27+F32+F37+F40+F49+F55+F59+F63+F102</f>
        <v>769116280</v>
      </c>
      <c r="G10" s="77">
        <f t="shared" ref="G10:K10" si="0">G11+G27+G32+G37+G40+G49+G55+G59+G63+G102</f>
        <v>680715569.68000007</v>
      </c>
      <c r="H10" s="77">
        <f t="shared" si="0"/>
        <v>852768686.96000004</v>
      </c>
      <c r="I10" s="77">
        <f t="shared" si="0"/>
        <v>861614790</v>
      </c>
      <c r="J10" s="77">
        <f t="shared" si="0"/>
        <v>858065810</v>
      </c>
      <c r="K10" s="77">
        <f t="shared" si="0"/>
        <v>924962210</v>
      </c>
      <c r="O10" s="11"/>
    </row>
    <row r="11" spans="1:15" s="2" customFormat="1" ht="14.25" x14ac:dyDescent="0.2">
      <c r="A11" s="13" t="s">
        <v>88</v>
      </c>
      <c r="B11" s="30" t="s">
        <v>1</v>
      </c>
      <c r="C11" s="31" t="s">
        <v>43</v>
      </c>
      <c r="D11" s="30" t="s">
        <v>1</v>
      </c>
      <c r="E11" s="78"/>
      <c r="F11" s="79">
        <f t="shared" ref="F11:K11" si="1">SUM(F12:F26)</f>
        <v>649915200</v>
      </c>
      <c r="G11" s="79">
        <f t="shared" si="1"/>
        <v>544662270.70000005</v>
      </c>
      <c r="H11" s="79">
        <f t="shared" si="1"/>
        <v>699463000</v>
      </c>
      <c r="I11" s="79">
        <f t="shared" si="1"/>
        <v>754540000</v>
      </c>
      <c r="J11" s="79">
        <f t="shared" si="1"/>
        <v>755554000</v>
      </c>
      <c r="K11" s="79">
        <f t="shared" si="1"/>
        <v>819882000</v>
      </c>
      <c r="L11" s="11"/>
    </row>
    <row r="12" spans="1:15" ht="186.75" customHeight="1" x14ac:dyDescent="0.2">
      <c r="A12" s="14"/>
      <c r="B12" s="20" t="s">
        <v>98</v>
      </c>
      <c r="C12" s="33" t="s">
        <v>178</v>
      </c>
      <c r="D12" s="32" t="s">
        <v>288</v>
      </c>
      <c r="E12" s="80" t="s">
        <v>27</v>
      </c>
      <c r="F12" s="63">
        <v>440460200</v>
      </c>
      <c r="G12" s="63">
        <v>383636014.13999999</v>
      </c>
      <c r="H12" s="63">
        <v>523884000</v>
      </c>
      <c r="I12" s="49">
        <v>504874000</v>
      </c>
      <c r="J12" s="49">
        <v>486552000</v>
      </c>
      <c r="K12" s="49">
        <v>523728000</v>
      </c>
      <c r="O12" s="10"/>
    </row>
    <row r="13" spans="1:15" ht="141" customHeight="1" x14ac:dyDescent="0.2">
      <c r="A13" s="14"/>
      <c r="B13" s="20" t="s">
        <v>98</v>
      </c>
      <c r="C13" s="33" t="s">
        <v>44</v>
      </c>
      <c r="D13" s="32" t="s">
        <v>293</v>
      </c>
      <c r="E13" s="80" t="s">
        <v>27</v>
      </c>
      <c r="F13" s="63">
        <v>4500000</v>
      </c>
      <c r="G13" s="63">
        <v>4056430.36</v>
      </c>
      <c r="H13" s="63">
        <v>4060000</v>
      </c>
      <c r="I13" s="49">
        <v>4581000</v>
      </c>
      <c r="J13" s="49">
        <v>4358000</v>
      </c>
      <c r="K13" s="49">
        <v>5173000</v>
      </c>
    </row>
    <row r="14" spans="1:15" s="5" customFormat="1" ht="131.25" customHeight="1" x14ac:dyDescent="0.2">
      <c r="A14" s="14"/>
      <c r="B14" s="20" t="s">
        <v>98</v>
      </c>
      <c r="C14" s="33" t="s">
        <v>294</v>
      </c>
      <c r="D14" s="32" t="s">
        <v>295</v>
      </c>
      <c r="E14" s="80" t="s">
        <v>27</v>
      </c>
      <c r="F14" s="63">
        <v>0</v>
      </c>
      <c r="G14" s="63">
        <v>1316660.92</v>
      </c>
      <c r="H14" s="63">
        <v>1317000</v>
      </c>
      <c r="I14" s="49">
        <v>1676000</v>
      </c>
      <c r="J14" s="49">
        <v>1758000</v>
      </c>
      <c r="K14" s="49">
        <v>2641000</v>
      </c>
    </row>
    <row r="15" spans="1:15" s="5" customFormat="1" ht="135.75" customHeight="1" x14ac:dyDescent="0.2">
      <c r="A15" s="14"/>
      <c r="B15" s="20" t="s">
        <v>98</v>
      </c>
      <c r="C15" s="33" t="s">
        <v>296</v>
      </c>
      <c r="D15" s="32" t="s">
        <v>297</v>
      </c>
      <c r="E15" s="80" t="s">
        <v>27</v>
      </c>
      <c r="F15" s="63">
        <v>0</v>
      </c>
      <c r="G15" s="63">
        <v>3185740.56</v>
      </c>
      <c r="H15" s="63">
        <v>3190000</v>
      </c>
      <c r="I15" s="49">
        <v>4320000</v>
      </c>
      <c r="J15" s="49">
        <v>4597000</v>
      </c>
      <c r="K15" s="49">
        <v>4948000</v>
      </c>
    </row>
    <row r="16" spans="1:15" s="5" customFormat="1" ht="132.75" customHeight="1" x14ac:dyDescent="0.2">
      <c r="A16" s="14"/>
      <c r="B16" s="20" t="s">
        <v>98</v>
      </c>
      <c r="C16" s="33" t="s">
        <v>298</v>
      </c>
      <c r="D16" s="32" t="s">
        <v>299</v>
      </c>
      <c r="E16" s="80" t="s">
        <v>27</v>
      </c>
      <c r="F16" s="63">
        <v>0</v>
      </c>
      <c r="G16" s="63">
        <v>3478957.99</v>
      </c>
      <c r="H16" s="63">
        <v>3520000</v>
      </c>
      <c r="I16" s="49">
        <v>6258000</v>
      </c>
      <c r="J16" s="49">
        <v>6964000</v>
      </c>
      <c r="K16" s="49">
        <v>7121000</v>
      </c>
    </row>
    <row r="17" spans="1:12" s="5" customFormat="1" ht="120.75" customHeight="1" x14ac:dyDescent="0.2">
      <c r="A17" s="14"/>
      <c r="B17" s="20" t="s">
        <v>98</v>
      </c>
      <c r="C17" s="33" t="s">
        <v>300</v>
      </c>
      <c r="D17" s="32" t="s">
        <v>301</v>
      </c>
      <c r="E17" s="80" t="s">
        <v>27</v>
      </c>
      <c r="F17" s="63">
        <v>0</v>
      </c>
      <c r="G17" s="63">
        <v>16184541.83</v>
      </c>
      <c r="H17" s="63">
        <v>16210000</v>
      </c>
      <c r="I17" s="49">
        <v>19520000</v>
      </c>
      <c r="J17" s="49">
        <v>20557000</v>
      </c>
      <c r="K17" s="49">
        <v>22486000</v>
      </c>
    </row>
    <row r="18" spans="1:12" ht="120.75" customHeight="1" x14ac:dyDescent="0.2">
      <c r="A18" s="14"/>
      <c r="B18" s="20" t="s">
        <v>98</v>
      </c>
      <c r="C18" s="33" t="s">
        <v>45</v>
      </c>
      <c r="D18" s="32" t="s">
        <v>302</v>
      </c>
      <c r="E18" s="80" t="s">
        <v>27</v>
      </c>
      <c r="F18" s="63">
        <v>18950000</v>
      </c>
      <c r="G18" s="63">
        <v>8531599.1999999993</v>
      </c>
      <c r="H18" s="63">
        <v>8550000</v>
      </c>
      <c r="I18" s="49">
        <v>8957000</v>
      </c>
      <c r="J18" s="49">
        <v>8008000</v>
      </c>
      <c r="K18" s="49">
        <v>9204000</v>
      </c>
    </row>
    <row r="19" spans="1:12" ht="81.75" customHeight="1" x14ac:dyDescent="0.2">
      <c r="A19" s="14"/>
      <c r="B19" s="20" t="s">
        <v>98</v>
      </c>
      <c r="C19" s="33" t="s">
        <v>99</v>
      </c>
      <c r="D19" s="32" t="s">
        <v>12</v>
      </c>
      <c r="E19" s="80" t="s">
        <v>27</v>
      </c>
      <c r="F19" s="63">
        <v>5000</v>
      </c>
      <c r="G19" s="63">
        <v>1597627.8</v>
      </c>
      <c r="H19" s="63">
        <v>1641000</v>
      </c>
      <c r="I19" s="49">
        <v>1746000</v>
      </c>
      <c r="J19" s="49">
        <v>1903000</v>
      </c>
      <c r="K19" s="49">
        <v>2083000</v>
      </c>
      <c r="L19" s="10"/>
    </row>
    <row r="20" spans="1:12" s="5" customFormat="1" ht="402" customHeight="1" x14ac:dyDescent="0.2">
      <c r="A20" s="14"/>
      <c r="B20" s="20" t="s">
        <v>98</v>
      </c>
      <c r="C20" s="33" t="s">
        <v>201</v>
      </c>
      <c r="D20" s="32" t="s">
        <v>303</v>
      </c>
      <c r="E20" s="80" t="s">
        <v>27</v>
      </c>
      <c r="F20" s="63">
        <v>25500000</v>
      </c>
      <c r="G20" s="63">
        <v>12089668.369999999</v>
      </c>
      <c r="H20" s="63">
        <v>16491000</v>
      </c>
      <c r="I20" s="49">
        <v>20754000</v>
      </c>
      <c r="J20" s="49">
        <v>22694000</v>
      </c>
      <c r="K20" s="49">
        <v>26054000</v>
      </c>
    </row>
    <row r="21" spans="1:12" s="5" customFormat="1" ht="90.75" customHeight="1" x14ac:dyDescent="0.2">
      <c r="A21" s="14"/>
      <c r="B21" s="20" t="s">
        <v>98</v>
      </c>
      <c r="C21" s="33" t="s">
        <v>248</v>
      </c>
      <c r="D21" s="32" t="s">
        <v>304</v>
      </c>
      <c r="E21" s="80" t="s">
        <v>27</v>
      </c>
      <c r="F21" s="63">
        <v>10000000</v>
      </c>
      <c r="G21" s="63">
        <v>9324715.8699999992</v>
      </c>
      <c r="H21" s="63">
        <v>11032000</v>
      </c>
      <c r="I21" s="49">
        <v>11684000</v>
      </c>
      <c r="J21" s="49">
        <v>10987000</v>
      </c>
      <c r="K21" s="49">
        <v>14198000</v>
      </c>
    </row>
    <row r="22" spans="1:12" s="5" customFormat="1" ht="89.25" x14ac:dyDescent="0.2">
      <c r="A22" s="14"/>
      <c r="B22" s="20" t="s">
        <v>98</v>
      </c>
      <c r="C22" s="33" t="s">
        <v>249</v>
      </c>
      <c r="D22" s="32" t="s">
        <v>305</v>
      </c>
      <c r="E22" s="80" t="s">
        <v>27</v>
      </c>
      <c r="F22" s="63">
        <v>115500000</v>
      </c>
      <c r="G22" s="63">
        <v>95238361.280000001</v>
      </c>
      <c r="H22" s="63">
        <v>102645000</v>
      </c>
      <c r="I22" s="49">
        <v>156374000</v>
      </c>
      <c r="J22" s="49">
        <v>171454000</v>
      </c>
      <c r="K22" s="49">
        <v>184508000</v>
      </c>
    </row>
    <row r="23" spans="1:12" s="5" customFormat="1" ht="255" x14ac:dyDescent="0.2">
      <c r="A23" s="14"/>
      <c r="B23" s="20" t="s">
        <v>98</v>
      </c>
      <c r="C23" s="33" t="s">
        <v>281</v>
      </c>
      <c r="D23" s="32" t="s">
        <v>306</v>
      </c>
      <c r="E23" s="80" t="s">
        <v>27</v>
      </c>
      <c r="F23" s="63">
        <v>35000000</v>
      </c>
      <c r="G23" s="63">
        <v>3086811.56</v>
      </c>
      <c r="H23" s="63">
        <v>3546000</v>
      </c>
      <c r="I23" s="49">
        <v>4694000</v>
      </c>
      <c r="J23" s="49">
        <v>5228000</v>
      </c>
      <c r="K23" s="49">
        <v>5791000</v>
      </c>
    </row>
    <row r="24" spans="1:12" s="5" customFormat="1" ht="255" x14ac:dyDescent="0.2">
      <c r="A24" s="14"/>
      <c r="B24" s="20" t="s">
        <v>98</v>
      </c>
      <c r="C24" s="33" t="s">
        <v>307</v>
      </c>
      <c r="D24" s="32" t="s">
        <v>308</v>
      </c>
      <c r="E24" s="80" t="s">
        <v>27</v>
      </c>
      <c r="F24" s="63">
        <v>0</v>
      </c>
      <c r="G24" s="63">
        <v>1047638.26</v>
      </c>
      <c r="H24" s="63">
        <v>1264000</v>
      </c>
      <c r="I24" s="49">
        <v>4776000</v>
      </c>
      <c r="J24" s="49">
        <v>5063000</v>
      </c>
      <c r="K24" s="49">
        <v>6025000</v>
      </c>
    </row>
    <row r="25" spans="1:12" s="5" customFormat="1" ht="242.25" x14ac:dyDescent="0.2">
      <c r="A25" s="14"/>
      <c r="B25" s="20" t="s">
        <v>98</v>
      </c>
      <c r="C25" s="33" t="s">
        <v>309</v>
      </c>
      <c r="D25" s="32" t="s">
        <v>310</v>
      </c>
      <c r="E25" s="80" t="s">
        <v>27</v>
      </c>
      <c r="F25" s="63">
        <v>0</v>
      </c>
      <c r="G25" s="63">
        <v>1852153.59</v>
      </c>
      <c r="H25" s="63">
        <v>2072000</v>
      </c>
      <c r="I25" s="49">
        <v>4284000</v>
      </c>
      <c r="J25" s="49">
        <v>5389000</v>
      </c>
      <c r="K25" s="49">
        <v>5872000</v>
      </c>
    </row>
    <row r="26" spans="1:12" s="5" customFormat="1" ht="51" x14ac:dyDescent="0.2">
      <c r="A26" s="14"/>
      <c r="B26" s="20" t="s">
        <v>98</v>
      </c>
      <c r="C26" s="33" t="s">
        <v>311</v>
      </c>
      <c r="D26" s="32" t="s">
        <v>312</v>
      </c>
      <c r="E26" s="80" t="s">
        <v>27</v>
      </c>
      <c r="F26" s="63">
        <v>0</v>
      </c>
      <c r="G26" s="63">
        <v>35348.97</v>
      </c>
      <c r="H26" s="63">
        <v>41000</v>
      </c>
      <c r="I26" s="49">
        <v>42000</v>
      </c>
      <c r="J26" s="49">
        <v>42000</v>
      </c>
      <c r="K26" s="49">
        <v>50000</v>
      </c>
    </row>
    <row r="27" spans="1:12" s="2" customFormat="1" ht="55.5" customHeight="1" x14ac:dyDescent="0.2">
      <c r="A27" s="13" t="s">
        <v>89</v>
      </c>
      <c r="B27" s="85" t="s">
        <v>8</v>
      </c>
      <c r="C27" s="81" t="s">
        <v>46</v>
      </c>
      <c r="D27" s="30" t="s">
        <v>8</v>
      </c>
      <c r="E27" s="45"/>
      <c r="F27" s="79">
        <f>SUM(F28:F31)</f>
        <v>29737400</v>
      </c>
      <c r="G27" s="79">
        <f t="shared" ref="G27:K27" si="2">SUM(G28:G31)</f>
        <v>24402530.259999998</v>
      </c>
      <c r="H27" s="79">
        <f>SUM(H28:H31)</f>
        <v>29737400</v>
      </c>
      <c r="I27" s="79">
        <f t="shared" si="2"/>
        <v>31892400</v>
      </c>
      <c r="J27" s="79">
        <f t="shared" si="2"/>
        <v>32178600</v>
      </c>
      <c r="K27" s="79">
        <f t="shared" si="2"/>
        <v>32728000</v>
      </c>
    </row>
    <row r="28" spans="1:12" ht="63.75" x14ac:dyDescent="0.2">
      <c r="A28" s="14"/>
      <c r="B28" s="86" t="s">
        <v>100</v>
      </c>
      <c r="C28" s="33" t="s">
        <v>250</v>
      </c>
      <c r="D28" s="32" t="s">
        <v>17</v>
      </c>
      <c r="E28" s="80" t="s">
        <v>27</v>
      </c>
      <c r="F28" s="63">
        <v>15553200</v>
      </c>
      <c r="G28" s="63">
        <v>12380497.109999999</v>
      </c>
      <c r="H28" s="63">
        <v>15553200</v>
      </c>
      <c r="I28" s="49">
        <v>16688300</v>
      </c>
      <c r="J28" s="49">
        <v>16817200</v>
      </c>
      <c r="K28" s="49">
        <v>17077300</v>
      </c>
    </row>
    <row r="29" spans="1:12" ht="76.5" x14ac:dyDescent="0.2">
      <c r="A29" s="14"/>
      <c r="B29" s="86" t="s">
        <v>100</v>
      </c>
      <c r="C29" s="33" t="s">
        <v>251</v>
      </c>
      <c r="D29" s="32" t="s">
        <v>0</v>
      </c>
      <c r="E29" s="80" t="s">
        <v>27</v>
      </c>
      <c r="F29" s="63">
        <v>70000</v>
      </c>
      <c r="G29" s="63">
        <v>71950.77</v>
      </c>
      <c r="H29" s="63">
        <v>70000</v>
      </c>
      <c r="I29" s="49">
        <v>81500</v>
      </c>
      <c r="J29" s="49">
        <v>82000</v>
      </c>
      <c r="K29" s="49">
        <v>83200</v>
      </c>
    </row>
    <row r="30" spans="1:12" ht="63.75" x14ac:dyDescent="0.2">
      <c r="A30" s="14"/>
      <c r="B30" s="86" t="s">
        <v>100</v>
      </c>
      <c r="C30" s="33" t="s">
        <v>252</v>
      </c>
      <c r="D30" s="32" t="s">
        <v>7</v>
      </c>
      <c r="E30" s="80" t="s">
        <v>27</v>
      </c>
      <c r="F30" s="63">
        <v>15707200</v>
      </c>
      <c r="G30" s="63">
        <v>13181974.82</v>
      </c>
      <c r="H30" s="63">
        <v>15707200</v>
      </c>
      <c r="I30" s="49">
        <v>16142200</v>
      </c>
      <c r="J30" s="49">
        <v>16265700</v>
      </c>
      <c r="K30" s="49">
        <v>16529700</v>
      </c>
    </row>
    <row r="31" spans="1:12" ht="63.75" x14ac:dyDescent="0.2">
      <c r="A31" s="14"/>
      <c r="B31" s="86" t="s">
        <v>100</v>
      </c>
      <c r="C31" s="33" t="s">
        <v>253</v>
      </c>
      <c r="D31" s="32" t="s">
        <v>16</v>
      </c>
      <c r="E31" s="80" t="s">
        <v>27</v>
      </c>
      <c r="F31" s="63">
        <v>-1593000</v>
      </c>
      <c r="G31" s="63">
        <v>-1231892.44</v>
      </c>
      <c r="H31" s="63">
        <v>-1593000</v>
      </c>
      <c r="I31" s="49">
        <v>-1019600</v>
      </c>
      <c r="J31" s="49">
        <v>-986300</v>
      </c>
      <c r="K31" s="49">
        <v>-962200</v>
      </c>
    </row>
    <row r="32" spans="1:12" ht="29.25" customHeight="1" x14ac:dyDescent="0.2">
      <c r="A32" s="13" t="s">
        <v>90</v>
      </c>
      <c r="B32" s="85" t="s">
        <v>3</v>
      </c>
      <c r="C32" s="31" t="s">
        <v>50</v>
      </c>
      <c r="D32" s="30" t="s">
        <v>3</v>
      </c>
      <c r="E32" s="45"/>
      <c r="F32" s="79">
        <f>SUM(F33:F36)</f>
        <v>31151500</v>
      </c>
      <c r="G32" s="79">
        <f>SUM(G33:G36)</f>
        <v>52312281.019999996</v>
      </c>
      <c r="H32" s="79">
        <f t="shared" ref="H32:K32" si="3">SUM(H33:H36)</f>
        <v>56761620</v>
      </c>
      <c r="I32" s="79">
        <f t="shared" si="3"/>
        <v>13452000</v>
      </c>
      <c r="J32" s="79">
        <f t="shared" si="3"/>
        <v>14550000</v>
      </c>
      <c r="K32" s="79">
        <f t="shared" si="3"/>
        <v>16248000</v>
      </c>
    </row>
    <row r="33" spans="1:15" ht="25.5" x14ac:dyDescent="0.2">
      <c r="A33" s="14"/>
      <c r="B33" s="20" t="s">
        <v>101</v>
      </c>
      <c r="C33" s="33" t="s">
        <v>47</v>
      </c>
      <c r="D33" s="32" t="s">
        <v>11</v>
      </c>
      <c r="E33" s="80" t="s">
        <v>27</v>
      </c>
      <c r="F33" s="63">
        <v>0</v>
      </c>
      <c r="G33" s="63">
        <v>37417.980000000003</v>
      </c>
      <c r="H33" s="63">
        <v>37420</v>
      </c>
      <c r="I33" s="49">
        <v>0</v>
      </c>
      <c r="J33" s="49">
        <v>0</v>
      </c>
      <c r="K33" s="49">
        <v>0</v>
      </c>
    </row>
    <row r="34" spans="1:15" ht="38.25" hidden="1" x14ac:dyDescent="0.2">
      <c r="A34" s="14"/>
      <c r="B34" s="20" t="s">
        <v>101</v>
      </c>
      <c r="C34" s="33" t="s">
        <v>48</v>
      </c>
      <c r="D34" s="32" t="s">
        <v>13</v>
      </c>
      <c r="E34" s="80" t="s">
        <v>27</v>
      </c>
      <c r="F34" s="63">
        <v>0</v>
      </c>
      <c r="G34" s="63">
        <v>0</v>
      </c>
      <c r="H34" s="63">
        <v>0</v>
      </c>
      <c r="I34" s="49">
        <v>0</v>
      </c>
      <c r="J34" s="49">
        <v>0</v>
      </c>
      <c r="K34" s="49">
        <v>0</v>
      </c>
    </row>
    <row r="35" spans="1:15" ht="25.5" x14ac:dyDescent="0.2">
      <c r="A35" s="14"/>
      <c r="B35" s="20" t="s">
        <v>18</v>
      </c>
      <c r="C35" s="33" t="s">
        <v>238</v>
      </c>
      <c r="D35" s="32" t="s">
        <v>18</v>
      </c>
      <c r="E35" s="80" t="s">
        <v>27</v>
      </c>
      <c r="F35" s="63">
        <v>13271500</v>
      </c>
      <c r="G35" s="63">
        <v>34261171.700000003</v>
      </c>
      <c r="H35" s="63">
        <v>34261200</v>
      </c>
      <c r="I35" s="49">
        <v>8414000</v>
      </c>
      <c r="J35" s="49">
        <v>9171000</v>
      </c>
      <c r="K35" s="49">
        <v>9997000</v>
      </c>
    </row>
    <row r="36" spans="1:15" ht="38.25" x14ac:dyDescent="0.2">
      <c r="A36" s="14"/>
      <c r="B36" s="20" t="s">
        <v>102</v>
      </c>
      <c r="C36" s="33" t="s">
        <v>49</v>
      </c>
      <c r="D36" s="32" t="s">
        <v>202</v>
      </c>
      <c r="E36" s="80" t="s">
        <v>27</v>
      </c>
      <c r="F36" s="63">
        <v>17880000</v>
      </c>
      <c r="G36" s="63">
        <v>18013691.34</v>
      </c>
      <c r="H36" s="63">
        <v>22463000</v>
      </c>
      <c r="I36" s="50">
        <v>5038000</v>
      </c>
      <c r="J36" s="49">
        <v>5379000</v>
      </c>
      <c r="K36" s="49">
        <v>6251000</v>
      </c>
    </row>
    <row r="37" spans="1:15" ht="14.25" x14ac:dyDescent="0.2">
      <c r="A37" s="13" t="s">
        <v>91</v>
      </c>
      <c r="B37" s="85" t="s">
        <v>51</v>
      </c>
      <c r="C37" s="31" t="s">
        <v>52</v>
      </c>
      <c r="D37" s="30" t="s">
        <v>51</v>
      </c>
      <c r="E37" s="45"/>
      <c r="F37" s="79">
        <f t="shared" ref="F37:K37" si="4">SUM(F38:F39)</f>
        <v>4000000</v>
      </c>
      <c r="G37" s="79">
        <f t="shared" si="4"/>
        <v>8166293.2300000004</v>
      </c>
      <c r="H37" s="79">
        <f>SUM(H38:H39)</f>
        <v>9200000</v>
      </c>
      <c r="I37" s="79">
        <f t="shared" si="4"/>
        <v>9360000</v>
      </c>
      <c r="J37" s="79">
        <f t="shared" si="4"/>
        <v>9904000</v>
      </c>
      <c r="K37" s="79">
        <f t="shared" si="4"/>
        <v>10267000</v>
      </c>
    </row>
    <row r="38" spans="1:15" ht="38.25" x14ac:dyDescent="0.2">
      <c r="A38" s="14"/>
      <c r="B38" s="20" t="s">
        <v>103</v>
      </c>
      <c r="C38" s="33" t="s">
        <v>53</v>
      </c>
      <c r="D38" s="32" t="s">
        <v>9</v>
      </c>
      <c r="E38" s="80" t="s">
        <v>27</v>
      </c>
      <c r="F38" s="63">
        <v>4000000</v>
      </c>
      <c r="G38" s="63">
        <v>8056293.2300000004</v>
      </c>
      <c r="H38" s="63">
        <v>9085000</v>
      </c>
      <c r="I38" s="49">
        <v>9285000</v>
      </c>
      <c r="J38" s="49">
        <v>9829000</v>
      </c>
      <c r="K38" s="49">
        <v>10192000</v>
      </c>
    </row>
    <row r="39" spans="1:15" ht="38.25" x14ac:dyDescent="0.2">
      <c r="A39" s="14"/>
      <c r="B39" s="20" t="s">
        <v>26</v>
      </c>
      <c r="C39" s="33" t="s">
        <v>54</v>
      </c>
      <c r="D39" s="32" t="s">
        <v>26</v>
      </c>
      <c r="E39" s="80" t="s">
        <v>28</v>
      </c>
      <c r="F39" s="63">
        <v>0</v>
      </c>
      <c r="G39" s="63">
        <v>110000</v>
      </c>
      <c r="H39" s="63">
        <v>115000</v>
      </c>
      <c r="I39" s="63">
        <v>75000</v>
      </c>
      <c r="J39" s="63">
        <v>75000</v>
      </c>
      <c r="K39" s="63">
        <v>75000</v>
      </c>
    </row>
    <row r="40" spans="1:15" ht="63.75" x14ac:dyDescent="0.2">
      <c r="A40" s="13" t="s">
        <v>92</v>
      </c>
      <c r="B40" s="85" t="s">
        <v>55</v>
      </c>
      <c r="C40" s="31" t="s">
        <v>56</v>
      </c>
      <c r="D40" s="30" t="s">
        <v>55</v>
      </c>
      <c r="E40" s="45"/>
      <c r="F40" s="79">
        <f>SUM(F41:F48)</f>
        <v>39375480</v>
      </c>
      <c r="G40" s="79">
        <f>SUM(G41:G48)</f>
        <v>34958436.32</v>
      </c>
      <c r="H40" s="79">
        <f>SUM(H41:H48)</f>
        <v>40434166.960000001</v>
      </c>
      <c r="I40" s="79">
        <f t="shared" ref="I40:J40" si="5">SUM(I41:I48)</f>
        <v>37007000</v>
      </c>
      <c r="J40" s="79">
        <f t="shared" si="5"/>
        <v>30515820</v>
      </c>
      <c r="K40" s="79">
        <f>SUM(K41:K48)</f>
        <v>30473820</v>
      </c>
      <c r="O40" s="10"/>
    </row>
    <row r="41" spans="1:15" ht="76.5" x14ac:dyDescent="0.2">
      <c r="A41" s="14"/>
      <c r="B41" s="20" t="s">
        <v>104</v>
      </c>
      <c r="C41" s="33" t="s">
        <v>120</v>
      </c>
      <c r="D41" s="32" t="s">
        <v>203</v>
      </c>
      <c r="E41" s="80" t="s">
        <v>186</v>
      </c>
      <c r="F41" s="63">
        <v>30000000</v>
      </c>
      <c r="G41" s="63">
        <v>26058087.98</v>
      </c>
      <c r="H41" s="63">
        <v>30000000</v>
      </c>
      <c r="I41" s="49">
        <v>30000000</v>
      </c>
      <c r="J41" s="49">
        <v>30000000</v>
      </c>
      <c r="K41" s="49">
        <v>30000000</v>
      </c>
    </row>
    <row r="42" spans="1:15" ht="63.75" x14ac:dyDescent="0.2">
      <c r="A42" s="14"/>
      <c r="B42" s="20" t="s">
        <v>104</v>
      </c>
      <c r="C42" s="33" t="s">
        <v>57</v>
      </c>
      <c r="D42" s="32" t="s">
        <v>10</v>
      </c>
      <c r="E42" s="80" t="s">
        <v>186</v>
      </c>
      <c r="F42" s="63">
        <v>150000</v>
      </c>
      <c r="G42" s="63">
        <v>1243570.1000000001</v>
      </c>
      <c r="H42" s="63">
        <v>1244000</v>
      </c>
      <c r="I42" s="49">
        <v>150000</v>
      </c>
      <c r="J42" s="49">
        <v>150000</v>
      </c>
      <c r="K42" s="49">
        <v>150000</v>
      </c>
    </row>
    <row r="43" spans="1:15" ht="63.75" x14ac:dyDescent="0.2">
      <c r="A43" s="14"/>
      <c r="B43" s="20" t="s">
        <v>105</v>
      </c>
      <c r="C43" s="33" t="s">
        <v>58</v>
      </c>
      <c r="D43" s="32" t="s">
        <v>15</v>
      </c>
      <c r="E43" s="80" t="s">
        <v>186</v>
      </c>
      <c r="F43" s="63">
        <v>67980</v>
      </c>
      <c r="G43" s="63">
        <v>143731.28</v>
      </c>
      <c r="H43" s="63">
        <v>143730</v>
      </c>
      <c r="I43" s="49">
        <v>46200</v>
      </c>
      <c r="J43" s="49">
        <v>46200</v>
      </c>
      <c r="K43" s="49">
        <v>46200</v>
      </c>
    </row>
    <row r="44" spans="1:15" s="5" customFormat="1" ht="38.25" x14ac:dyDescent="0.2">
      <c r="A44" s="14"/>
      <c r="B44" s="20" t="s">
        <v>105</v>
      </c>
      <c r="C44" s="33" t="s">
        <v>261</v>
      </c>
      <c r="D44" s="32" t="s">
        <v>262</v>
      </c>
      <c r="E44" s="80" t="s">
        <v>186</v>
      </c>
      <c r="F44" s="63">
        <v>9064800</v>
      </c>
      <c r="G44" s="63">
        <v>7194010</v>
      </c>
      <c r="H44" s="63">
        <v>8727400</v>
      </c>
      <c r="I44" s="49">
        <v>6695800</v>
      </c>
      <c r="J44" s="49">
        <v>204620</v>
      </c>
      <c r="K44" s="49">
        <v>162620</v>
      </c>
    </row>
    <row r="45" spans="1:15" s="5" customFormat="1" ht="114.75" x14ac:dyDescent="0.2">
      <c r="A45" s="14"/>
      <c r="B45" s="20" t="s">
        <v>263</v>
      </c>
      <c r="C45" s="33" t="s">
        <v>264</v>
      </c>
      <c r="D45" s="32" t="s">
        <v>265</v>
      </c>
      <c r="E45" s="80" t="s">
        <v>186</v>
      </c>
      <c r="F45" s="63">
        <v>0</v>
      </c>
      <c r="G45" s="63">
        <v>144.31</v>
      </c>
      <c r="H45" s="63">
        <v>144.31</v>
      </c>
      <c r="I45" s="49">
        <v>0</v>
      </c>
      <c r="J45" s="49">
        <v>0</v>
      </c>
      <c r="K45" s="49">
        <v>0</v>
      </c>
    </row>
    <row r="46" spans="1:15" s="5" customFormat="1" ht="117.75" customHeight="1" x14ac:dyDescent="0.2">
      <c r="A46" s="14"/>
      <c r="B46" s="20" t="s">
        <v>263</v>
      </c>
      <c r="C46" s="33" t="s">
        <v>285</v>
      </c>
      <c r="D46" s="32" t="s">
        <v>286</v>
      </c>
      <c r="E46" s="80" t="s">
        <v>186</v>
      </c>
      <c r="F46" s="63">
        <v>0</v>
      </c>
      <c r="G46" s="63">
        <v>99.65</v>
      </c>
      <c r="H46" s="63">
        <v>99.65</v>
      </c>
      <c r="I46" s="49">
        <v>0</v>
      </c>
      <c r="J46" s="49">
        <v>0</v>
      </c>
      <c r="K46" s="49">
        <v>0</v>
      </c>
    </row>
    <row r="47" spans="1:15" ht="51" x14ac:dyDescent="0.2">
      <c r="A47" s="14"/>
      <c r="B47" s="20" t="s">
        <v>106</v>
      </c>
      <c r="C47" s="33" t="s">
        <v>59</v>
      </c>
      <c r="D47" s="32" t="s">
        <v>4</v>
      </c>
      <c r="E47" s="80" t="s">
        <v>186</v>
      </c>
      <c r="F47" s="63">
        <v>0</v>
      </c>
      <c r="G47" s="63">
        <v>162593</v>
      </c>
      <c r="H47" s="63">
        <v>162593</v>
      </c>
      <c r="I47" s="49">
        <v>0</v>
      </c>
      <c r="J47" s="49">
        <v>0</v>
      </c>
      <c r="K47" s="49">
        <v>0</v>
      </c>
    </row>
    <row r="48" spans="1:15" s="5" customFormat="1" ht="76.5" x14ac:dyDescent="0.2">
      <c r="A48" s="14"/>
      <c r="B48" s="20" t="s">
        <v>267</v>
      </c>
      <c r="C48" s="33" t="s">
        <v>268</v>
      </c>
      <c r="D48" s="82" t="s">
        <v>266</v>
      </c>
      <c r="E48" s="80" t="s">
        <v>186</v>
      </c>
      <c r="F48" s="63">
        <v>92700</v>
      </c>
      <c r="G48" s="63">
        <v>156200</v>
      </c>
      <c r="H48" s="63">
        <v>156200</v>
      </c>
      <c r="I48" s="49">
        <v>115000</v>
      </c>
      <c r="J48" s="49">
        <v>115000</v>
      </c>
      <c r="K48" s="49">
        <v>115000</v>
      </c>
    </row>
    <row r="49" spans="1:11" ht="25.5" x14ac:dyDescent="0.2">
      <c r="A49" s="13" t="s">
        <v>93</v>
      </c>
      <c r="B49" s="85" t="s">
        <v>60</v>
      </c>
      <c r="C49" s="31" t="s">
        <v>61</v>
      </c>
      <c r="D49" s="30" t="s">
        <v>60</v>
      </c>
      <c r="E49" s="45"/>
      <c r="F49" s="79">
        <f>SUM(F50+F51+F53+F54)</f>
        <v>875700</v>
      </c>
      <c r="G49" s="79">
        <f t="shared" ref="G49:K49" si="6">SUM(G50+G51+G53+G54)</f>
        <v>1153183.72</v>
      </c>
      <c r="H49" s="79">
        <f t="shared" si="6"/>
        <v>1185500.0000000002</v>
      </c>
      <c r="I49" s="79">
        <f t="shared" si="6"/>
        <v>1291390</v>
      </c>
      <c r="J49" s="79">
        <f t="shared" si="6"/>
        <v>1291390</v>
      </c>
      <c r="K49" s="79">
        <f t="shared" si="6"/>
        <v>1291390</v>
      </c>
    </row>
    <row r="50" spans="1:11" ht="25.5" x14ac:dyDescent="0.2">
      <c r="A50" s="14"/>
      <c r="B50" s="20" t="s">
        <v>107</v>
      </c>
      <c r="C50" s="33" t="s">
        <v>62</v>
      </c>
      <c r="D50" s="32" t="s">
        <v>204</v>
      </c>
      <c r="E50" s="80" t="s">
        <v>29</v>
      </c>
      <c r="F50" s="63">
        <v>371000</v>
      </c>
      <c r="G50" s="63">
        <v>571261.59</v>
      </c>
      <c r="H50" s="63">
        <v>576575</v>
      </c>
      <c r="I50" s="49">
        <v>618700</v>
      </c>
      <c r="J50" s="49">
        <v>618700</v>
      </c>
      <c r="K50" s="49">
        <v>618700</v>
      </c>
    </row>
    <row r="51" spans="1:11" ht="24" customHeight="1" x14ac:dyDescent="0.2">
      <c r="A51" s="14"/>
      <c r="B51" s="20" t="s">
        <v>107</v>
      </c>
      <c r="C51" s="33" t="s">
        <v>63</v>
      </c>
      <c r="D51" s="32" t="s">
        <v>6</v>
      </c>
      <c r="E51" s="80" t="s">
        <v>29</v>
      </c>
      <c r="F51" s="63">
        <v>185000</v>
      </c>
      <c r="G51" s="63">
        <v>718256.29</v>
      </c>
      <c r="H51" s="63">
        <v>745259.16</v>
      </c>
      <c r="I51" s="49">
        <v>276620</v>
      </c>
      <c r="J51" s="49">
        <v>276620</v>
      </c>
      <c r="K51" s="49">
        <v>276620</v>
      </c>
    </row>
    <row r="52" spans="1:11" ht="32.25" customHeight="1" x14ac:dyDescent="0.2">
      <c r="A52" s="14"/>
      <c r="B52" s="20" t="s">
        <v>108</v>
      </c>
      <c r="C52" s="33" t="s">
        <v>64</v>
      </c>
      <c r="D52" s="32" t="s">
        <v>20</v>
      </c>
      <c r="E52" s="80" t="s">
        <v>29</v>
      </c>
      <c r="F52" s="63">
        <f>F53</f>
        <v>319700</v>
      </c>
      <c r="G52" s="63">
        <f t="shared" ref="G52:K52" si="7">G53+G54</f>
        <v>-136334.16</v>
      </c>
      <c r="H52" s="63">
        <f t="shared" si="7"/>
        <v>-136334.16</v>
      </c>
      <c r="I52" s="63">
        <f t="shared" si="7"/>
        <v>396070</v>
      </c>
      <c r="J52" s="63">
        <f t="shared" si="7"/>
        <v>396070</v>
      </c>
      <c r="K52" s="63">
        <f t="shared" si="7"/>
        <v>396070</v>
      </c>
    </row>
    <row r="53" spans="1:11" s="5" customFormat="1" ht="25.5" x14ac:dyDescent="0.2">
      <c r="A53" s="14"/>
      <c r="B53" s="20" t="s">
        <v>108</v>
      </c>
      <c r="C53" s="33" t="s">
        <v>254</v>
      </c>
      <c r="D53" s="32" t="s">
        <v>108</v>
      </c>
      <c r="E53" s="80" t="s">
        <v>29</v>
      </c>
      <c r="F53" s="63">
        <v>319700</v>
      </c>
      <c r="G53" s="63">
        <v>-136334.16</v>
      </c>
      <c r="H53" s="63">
        <v>-136334.16</v>
      </c>
      <c r="I53" s="49">
        <v>396070</v>
      </c>
      <c r="J53" s="49">
        <v>396070</v>
      </c>
      <c r="K53" s="49">
        <v>396070</v>
      </c>
    </row>
    <row r="54" spans="1:11" s="5" customFormat="1" ht="25.5" hidden="1" x14ac:dyDescent="0.2">
      <c r="A54" s="14"/>
      <c r="B54" s="20" t="s">
        <v>108</v>
      </c>
      <c r="C54" s="33" t="s">
        <v>255</v>
      </c>
      <c r="D54" s="32" t="s">
        <v>256</v>
      </c>
      <c r="E54" s="80" t="s">
        <v>29</v>
      </c>
      <c r="F54" s="63">
        <v>0</v>
      </c>
      <c r="G54" s="63">
        <v>0</v>
      </c>
      <c r="H54" s="63">
        <v>0</v>
      </c>
      <c r="I54" s="49">
        <v>0</v>
      </c>
      <c r="J54" s="49">
        <v>0</v>
      </c>
      <c r="K54" s="49">
        <v>0</v>
      </c>
    </row>
    <row r="55" spans="1:11" ht="38.25" x14ac:dyDescent="0.2">
      <c r="A55" s="13" t="s">
        <v>94</v>
      </c>
      <c r="B55" s="85" t="s">
        <v>65</v>
      </c>
      <c r="C55" s="31" t="s">
        <v>66</v>
      </c>
      <c r="D55" s="30" t="s">
        <v>65</v>
      </c>
      <c r="E55" s="45"/>
      <c r="F55" s="79">
        <f>F56+F58+F57</f>
        <v>11000</v>
      </c>
      <c r="G55" s="79">
        <f t="shared" ref="G55:K55" si="8">G56+G58+G57</f>
        <v>42364.800000000003</v>
      </c>
      <c r="H55" s="79">
        <f t="shared" si="8"/>
        <v>57000</v>
      </c>
      <c r="I55" s="79">
        <f t="shared" si="8"/>
        <v>22000</v>
      </c>
      <c r="J55" s="79">
        <f t="shared" si="8"/>
        <v>22000</v>
      </c>
      <c r="K55" s="79">
        <f t="shared" si="8"/>
        <v>22000</v>
      </c>
    </row>
    <row r="56" spans="1:11" ht="38.25" x14ac:dyDescent="0.2">
      <c r="A56" s="14"/>
      <c r="B56" s="20" t="s">
        <v>109</v>
      </c>
      <c r="C56" s="33" t="s">
        <v>179</v>
      </c>
      <c r="D56" s="32" t="s">
        <v>180</v>
      </c>
      <c r="E56" s="80" t="s">
        <v>186</v>
      </c>
      <c r="F56" s="63">
        <v>11000</v>
      </c>
      <c r="G56" s="63">
        <v>7364.8</v>
      </c>
      <c r="H56" s="63">
        <v>22000</v>
      </c>
      <c r="I56" s="49">
        <v>22000</v>
      </c>
      <c r="J56" s="49">
        <v>22000</v>
      </c>
      <c r="K56" s="49">
        <v>22000</v>
      </c>
    </row>
    <row r="57" spans="1:11" s="5" customFormat="1" ht="51" hidden="1" x14ac:dyDescent="0.2">
      <c r="A57" s="14"/>
      <c r="B57" s="20" t="s">
        <v>109</v>
      </c>
      <c r="C57" s="33" t="s">
        <v>257</v>
      </c>
      <c r="D57" s="32" t="s">
        <v>2</v>
      </c>
      <c r="E57" s="80" t="s">
        <v>128</v>
      </c>
      <c r="F57" s="63">
        <v>0</v>
      </c>
      <c r="G57" s="63">
        <v>0</v>
      </c>
      <c r="H57" s="63">
        <v>0</v>
      </c>
      <c r="I57" s="49">
        <v>0</v>
      </c>
      <c r="J57" s="49">
        <v>0</v>
      </c>
      <c r="K57" s="49">
        <v>0</v>
      </c>
    </row>
    <row r="58" spans="1:11" s="5" customFormat="1" ht="33" customHeight="1" x14ac:dyDescent="0.2">
      <c r="A58" s="14"/>
      <c r="B58" s="20" t="s">
        <v>109</v>
      </c>
      <c r="C58" s="33" t="s">
        <v>181</v>
      </c>
      <c r="D58" s="32" t="s">
        <v>2</v>
      </c>
      <c r="E58" s="80" t="s">
        <v>30</v>
      </c>
      <c r="F58" s="63">
        <v>0</v>
      </c>
      <c r="G58" s="63">
        <v>35000</v>
      </c>
      <c r="H58" s="63">
        <v>35000</v>
      </c>
      <c r="I58" s="49">
        <v>0</v>
      </c>
      <c r="J58" s="49">
        <v>0</v>
      </c>
      <c r="K58" s="49">
        <v>0</v>
      </c>
    </row>
    <row r="59" spans="1:11" ht="38.25" x14ac:dyDescent="0.2">
      <c r="A59" s="13" t="s">
        <v>95</v>
      </c>
      <c r="B59" s="85" t="s">
        <v>68</v>
      </c>
      <c r="C59" s="31" t="s">
        <v>67</v>
      </c>
      <c r="D59" s="30" t="s">
        <v>68</v>
      </c>
      <c r="E59" s="45"/>
      <c r="F59" s="79">
        <f>SUM(F60:F62)</f>
        <v>11050000</v>
      </c>
      <c r="G59" s="79">
        <f>SUM(G60:G62)</f>
        <v>11127470.719999999</v>
      </c>
      <c r="H59" s="79">
        <f t="shared" ref="H59:K59" si="9">SUM(H60:H62)</f>
        <v>11530000</v>
      </c>
      <c r="I59" s="79">
        <f t="shared" si="9"/>
        <v>11050000</v>
      </c>
      <c r="J59" s="79">
        <f t="shared" si="9"/>
        <v>11050000</v>
      </c>
      <c r="K59" s="79">
        <f t="shared" si="9"/>
        <v>11050000</v>
      </c>
    </row>
    <row r="60" spans="1:11" ht="51" customHeight="1" x14ac:dyDescent="0.2">
      <c r="A60" s="14"/>
      <c r="B60" s="20" t="s">
        <v>110</v>
      </c>
      <c r="C60" s="33" t="s">
        <v>69</v>
      </c>
      <c r="D60" s="32" t="s">
        <v>205</v>
      </c>
      <c r="E60" s="80" t="s">
        <v>186</v>
      </c>
      <c r="F60" s="63">
        <v>10000000</v>
      </c>
      <c r="G60" s="63">
        <v>9674115.9399999995</v>
      </c>
      <c r="H60" s="63">
        <v>10000000</v>
      </c>
      <c r="I60" s="50">
        <v>10000000</v>
      </c>
      <c r="J60" s="49">
        <v>10000000</v>
      </c>
      <c r="K60" s="49">
        <v>10000000</v>
      </c>
    </row>
    <row r="61" spans="1:11" s="5" customFormat="1" ht="55.5" customHeight="1" x14ac:dyDescent="0.2">
      <c r="A61" s="14"/>
      <c r="B61" s="20" t="s">
        <v>110</v>
      </c>
      <c r="C61" s="33" t="s">
        <v>269</v>
      </c>
      <c r="D61" s="32" t="s">
        <v>270</v>
      </c>
      <c r="E61" s="80" t="s">
        <v>186</v>
      </c>
      <c r="F61" s="63">
        <v>50000</v>
      </c>
      <c r="G61" s="63">
        <v>25274.9</v>
      </c>
      <c r="H61" s="63">
        <v>30000</v>
      </c>
      <c r="I61" s="50">
        <v>50000</v>
      </c>
      <c r="J61" s="49">
        <v>50000</v>
      </c>
      <c r="K61" s="49">
        <v>50000</v>
      </c>
    </row>
    <row r="62" spans="1:11" s="5" customFormat="1" ht="79.5" customHeight="1" x14ac:dyDescent="0.2">
      <c r="A62" s="14"/>
      <c r="B62" s="20" t="s">
        <v>272</v>
      </c>
      <c r="C62" s="33" t="s">
        <v>271</v>
      </c>
      <c r="D62" s="32" t="s">
        <v>273</v>
      </c>
      <c r="E62" s="80" t="s">
        <v>186</v>
      </c>
      <c r="F62" s="63">
        <v>1000000</v>
      </c>
      <c r="G62" s="63">
        <v>1428079.88</v>
      </c>
      <c r="H62" s="63">
        <v>1500000</v>
      </c>
      <c r="I62" s="50">
        <v>1000000</v>
      </c>
      <c r="J62" s="49">
        <v>1000000</v>
      </c>
      <c r="K62" s="49">
        <v>1000000</v>
      </c>
    </row>
    <row r="63" spans="1:11" ht="33.75" customHeight="1" x14ac:dyDescent="0.2">
      <c r="A63" s="13" t="s">
        <v>96</v>
      </c>
      <c r="B63" s="85" t="s">
        <v>70</v>
      </c>
      <c r="C63" s="31" t="s">
        <v>71</v>
      </c>
      <c r="D63" s="30" t="s">
        <v>70</v>
      </c>
      <c r="E63" s="45"/>
      <c r="F63" s="79">
        <f>F64+F65+F66+F67+F68+F70+F71+F72+F73+F74+F75+F76+F78+F80+F81+F82+F83+F84+F86+F88+F93+F94+F95+F96+F97+F98+F100+F77+F90+F92+F99+F85+F101+F69+F79+F89+F87+F91</f>
        <v>3000000</v>
      </c>
      <c r="G63" s="79">
        <f>G64+G65+G66+G67+G68+G70+G71+G72+G73+G74+G75+G76+G78+G80+G81+G82+G83+G84+G86+G88+G93+G94+G95+G96+G97+G98+G100+G77+G90+G92+G99+G85+G101+G69+G79+G89+G87+G91</f>
        <v>3890738.91</v>
      </c>
      <c r="H63" s="79">
        <f t="shared" ref="H63:K63" si="10">H64+H65+H66+H67+H68+H70+H71+H72+H73+H74+H75+H76+H78+H80+H81+H82+H83+H84+H86+H88+H93+H94+H95+H96+H97+H98+H100+H77+H90+H92+H99+H85+H101+H69+H79+H89+H87+H91</f>
        <v>4400000</v>
      </c>
      <c r="I63" s="79">
        <f t="shared" si="10"/>
        <v>3000000</v>
      </c>
      <c r="J63" s="79">
        <f t="shared" si="10"/>
        <v>3000000</v>
      </c>
      <c r="K63" s="79">
        <f t="shared" si="10"/>
        <v>3000000</v>
      </c>
    </row>
    <row r="64" spans="1:11" ht="65.25" customHeight="1" x14ac:dyDescent="0.2">
      <c r="A64" s="26"/>
      <c r="B64" s="67" t="s">
        <v>111</v>
      </c>
      <c r="C64" s="28" t="s">
        <v>170</v>
      </c>
      <c r="D64" s="36" t="s">
        <v>188</v>
      </c>
      <c r="E64" s="40" t="s">
        <v>176</v>
      </c>
      <c r="F64" s="63">
        <v>0</v>
      </c>
      <c r="G64" s="63">
        <v>9448.36</v>
      </c>
      <c r="H64" s="63">
        <v>11000</v>
      </c>
      <c r="I64" s="49">
        <v>10000</v>
      </c>
      <c r="J64" s="49">
        <v>10000</v>
      </c>
      <c r="K64" s="49">
        <v>10000</v>
      </c>
    </row>
    <row r="65" spans="1:11" s="5" customFormat="1" ht="62.25" customHeight="1" x14ac:dyDescent="0.2">
      <c r="A65" s="15"/>
      <c r="B65" s="67" t="s">
        <v>111</v>
      </c>
      <c r="C65" s="28" t="s">
        <v>160</v>
      </c>
      <c r="D65" s="36" t="s">
        <v>188</v>
      </c>
      <c r="E65" s="40" t="s">
        <v>175</v>
      </c>
      <c r="F65" s="63">
        <v>30000</v>
      </c>
      <c r="G65" s="63">
        <v>0</v>
      </c>
      <c r="H65" s="63">
        <v>0</v>
      </c>
      <c r="I65" s="49">
        <v>0</v>
      </c>
      <c r="J65" s="49">
        <v>0</v>
      </c>
      <c r="K65" s="49">
        <v>0</v>
      </c>
    </row>
    <row r="66" spans="1:11" s="5" customFormat="1" ht="83.25" customHeight="1" x14ac:dyDescent="0.2">
      <c r="A66" s="15"/>
      <c r="B66" s="67" t="s">
        <v>111</v>
      </c>
      <c r="C66" s="28" t="s">
        <v>161</v>
      </c>
      <c r="D66" s="29" t="s">
        <v>190</v>
      </c>
      <c r="E66" s="40" t="s">
        <v>175</v>
      </c>
      <c r="F66" s="63">
        <v>48000</v>
      </c>
      <c r="G66" s="63">
        <v>79500.59</v>
      </c>
      <c r="H66" s="63">
        <v>100000</v>
      </c>
      <c r="I66" s="49">
        <v>80000</v>
      </c>
      <c r="J66" s="49">
        <v>80000</v>
      </c>
      <c r="K66" s="49">
        <v>80000</v>
      </c>
    </row>
    <row r="67" spans="1:11" s="5" customFormat="1" ht="78.75" customHeight="1" x14ac:dyDescent="0.2">
      <c r="A67" s="15"/>
      <c r="B67" s="67" t="s">
        <v>111</v>
      </c>
      <c r="C67" s="28" t="s">
        <v>171</v>
      </c>
      <c r="D67" s="29" t="s">
        <v>190</v>
      </c>
      <c r="E67" s="40" t="s">
        <v>176</v>
      </c>
      <c r="F67" s="63">
        <v>27000</v>
      </c>
      <c r="G67" s="63">
        <v>26788.63</v>
      </c>
      <c r="H67" s="63">
        <v>35000</v>
      </c>
      <c r="I67" s="49">
        <v>20000</v>
      </c>
      <c r="J67" s="49">
        <v>20000</v>
      </c>
      <c r="K67" s="49">
        <v>20000</v>
      </c>
    </row>
    <row r="68" spans="1:11" s="5" customFormat="1" ht="76.5" x14ac:dyDescent="0.2">
      <c r="A68" s="15"/>
      <c r="B68" s="67" t="s">
        <v>111</v>
      </c>
      <c r="C68" s="28" t="s">
        <v>162</v>
      </c>
      <c r="D68" s="27" t="s">
        <v>189</v>
      </c>
      <c r="E68" s="40" t="s">
        <v>175</v>
      </c>
      <c r="F68" s="63">
        <v>300000</v>
      </c>
      <c r="G68" s="63">
        <v>137901.46</v>
      </c>
      <c r="H68" s="63">
        <v>157000</v>
      </c>
      <c r="I68" s="49">
        <v>150000</v>
      </c>
      <c r="J68" s="49">
        <v>150000</v>
      </c>
      <c r="K68" s="49">
        <v>150000</v>
      </c>
    </row>
    <row r="69" spans="1:11" s="5" customFormat="1" ht="76.5" x14ac:dyDescent="0.2">
      <c r="A69" s="15"/>
      <c r="B69" s="67" t="s">
        <v>111</v>
      </c>
      <c r="C69" s="28" t="s">
        <v>282</v>
      </c>
      <c r="D69" s="27" t="s">
        <v>189</v>
      </c>
      <c r="E69" s="40" t="s">
        <v>176</v>
      </c>
      <c r="F69" s="63">
        <v>0</v>
      </c>
      <c r="G69" s="63">
        <v>7923.9</v>
      </c>
      <c r="H69" s="63">
        <v>8000</v>
      </c>
      <c r="I69" s="49">
        <v>0</v>
      </c>
      <c r="J69" s="49">
        <v>0</v>
      </c>
      <c r="K69" s="49">
        <v>0</v>
      </c>
    </row>
    <row r="70" spans="1:11" s="5" customFormat="1" ht="76.5" x14ac:dyDescent="0.2">
      <c r="A70" s="15"/>
      <c r="B70" s="67" t="s">
        <v>111</v>
      </c>
      <c r="C70" s="28" t="s">
        <v>163</v>
      </c>
      <c r="D70" s="36" t="s">
        <v>191</v>
      </c>
      <c r="E70" s="40" t="s">
        <v>175</v>
      </c>
      <c r="F70" s="63">
        <v>150000</v>
      </c>
      <c r="G70" s="63">
        <v>52000</v>
      </c>
      <c r="H70" s="63">
        <v>60000</v>
      </c>
      <c r="I70" s="49">
        <v>50000</v>
      </c>
      <c r="J70" s="49">
        <v>50000</v>
      </c>
      <c r="K70" s="49">
        <v>50000</v>
      </c>
    </row>
    <row r="71" spans="1:11" s="5" customFormat="1" ht="39.75" hidden="1" customHeight="1" x14ac:dyDescent="0.2">
      <c r="A71" s="15"/>
      <c r="B71" s="67" t="s">
        <v>111</v>
      </c>
      <c r="C71" s="28" t="s">
        <v>164</v>
      </c>
      <c r="D71" s="36" t="s">
        <v>192</v>
      </c>
      <c r="E71" s="40" t="s">
        <v>175</v>
      </c>
      <c r="F71" s="63">
        <v>0</v>
      </c>
      <c r="G71" s="63">
        <v>0</v>
      </c>
      <c r="H71" s="63"/>
      <c r="I71" s="49">
        <v>0</v>
      </c>
      <c r="J71" s="49">
        <v>0</v>
      </c>
      <c r="K71" s="49">
        <v>0</v>
      </c>
    </row>
    <row r="72" spans="1:11" s="5" customFormat="1" ht="87" customHeight="1" x14ac:dyDescent="0.2">
      <c r="A72" s="15"/>
      <c r="B72" s="67" t="s">
        <v>111</v>
      </c>
      <c r="C72" s="28" t="s">
        <v>313</v>
      </c>
      <c r="D72" s="36" t="s">
        <v>207</v>
      </c>
      <c r="E72" s="40" t="s">
        <v>176</v>
      </c>
      <c r="F72" s="63">
        <v>0</v>
      </c>
      <c r="G72" s="63">
        <v>4000</v>
      </c>
      <c r="H72" s="63">
        <v>4000</v>
      </c>
      <c r="I72" s="49">
        <v>0</v>
      </c>
      <c r="J72" s="49">
        <v>0</v>
      </c>
      <c r="K72" s="49">
        <v>0</v>
      </c>
    </row>
    <row r="73" spans="1:11" s="5" customFormat="1" ht="87.75" customHeight="1" x14ac:dyDescent="0.2">
      <c r="A73" s="15"/>
      <c r="B73" s="67" t="s">
        <v>111</v>
      </c>
      <c r="C73" s="28" t="s">
        <v>208</v>
      </c>
      <c r="D73" s="36" t="s">
        <v>209</v>
      </c>
      <c r="E73" s="40" t="s">
        <v>175</v>
      </c>
      <c r="F73" s="63">
        <v>10000</v>
      </c>
      <c r="G73" s="63">
        <v>0</v>
      </c>
      <c r="H73" s="63">
        <v>0</v>
      </c>
      <c r="I73" s="49">
        <v>0</v>
      </c>
      <c r="J73" s="49">
        <v>0</v>
      </c>
      <c r="K73" s="49">
        <v>0</v>
      </c>
    </row>
    <row r="74" spans="1:11" s="5" customFormat="1" ht="114" customHeight="1" x14ac:dyDescent="0.2">
      <c r="A74" s="15"/>
      <c r="B74" s="67" t="s">
        <v>111</v>
      </c>
      <c r="C74" s="28" t="s">
        <v>165</v>
      </c>
      <c r="D74" s="36" t="s">
        <v>193</v>
      </c>
      <c r="E74" s="40" t="s">
        <v>175</v>
      </c>
      <c r="F74" s="63">
        <v>45000</v>
      </c>
      <c r="G74" s="63">
        <v>16000</v>
      </c>
      <c r="H74" s="63">
        <v>16000</v>
      </c>
      <c r="I74" s="49">
        <v>15000</v>
      </c>
      <c r="J74" s="49">
        <v>15000</v>
      </c>
      <c r="K74" s="49">
        <v>15000</v>
      </c>
    </row>
    <row r="75" spans="1:11" s="5" customFormat="1" ht="102" x14ac:dyDescent="0.2">
      <c r="A75" s="15"/>
      <c r="B75" s="67" t="s">
        <v>111</v>
      </c>
      <c r="C75" s="28" t="s">
        <v>166</v>
      </c>
      <c r="D75" s="37" t="s">
        <v>194</v>
      </c>
      <c r="E75" s="40" t="s">
        <v>175</v>
      </c>
      <c r="F75" s="63">
        <v>35000</v>
      </c>
      <c r="G75" s="63">
        <v>30886.36</v>
      </c>
      <c r="H75" s="63">
        <v>35000</v>
      </c>
      <c r="I75" s="49">
        <v>30000</v>
      </c>
      <c r="J75" s="49">
        <v>30000</v>
      </c>
      <c r="K75" s="49">
        <v>30000</v>
      </c>
    </row>
    <row r="76" spans="1:11" s="5" customFormat="1" ht="76.5" x14ac:dyDescent="0.2">
      <c r="A76" s="15"/>
      <c r="B76" s="67" t="s">
        <v>111</v>
      </c>
      <c r="C76" s="28" t="s">
        <v>167</v>
      </c>
      <c r="D76" s="36" t="s">
        <v>195</v>
      </c>
      <c r="E76" s="40" t="s">
        <v>175</v>
      </c>
      <c r="F76" s="63">
        <v>10000</v>
      </c>
      <c r="G76" s="63">
        <v>2000</v>
      </c>
      <c r="H76" s="63">
        <v>2000</v>
      </c>
      <c r="I76" s="49">
        <v>1000</v>
      </c>
      <c r="J76" s="49">
        <v>1000</v>
      </c>
      <c r="K76" s="49">
        <v>1000</v>
      </c>
    </row>
    <row r="77" spans="1:11" s="5" customFormat="1" ht="76.5" hidden="1" x14ac:dyDescent="0.2">
      <c r="A77" s="15"/>
      <c r="B77" s="67" t="s">
        <v>111</v>
      </c>
      <c r="C77" s="28" t="s">
        <v>221</v>
      </c>
      <c r="D77" s="36" t="s">
        <v>195</v>
      </c>
      <c r="E77" s="40" t="s">
        <v>176</v>
      </c>
      <c r="F77" s="63">
        <v>0</v>
      </c>
      <c r="G77" s="63">
        <v>0</v>
      </c>
      <c r="H77" s="63">
        <v>0</v>
      </c>
      <c r="I77" s="49">
        <v>0</v>
      </c>
      <c r="J77" s="49">
        <v>0</v>
      </c>
      <c r="K77" s="49">
        <v>0</v>
      </c>
    </row>
    <row r="78" spans="1:11" s="5" customFormat="1" ht="102" x14ac:dyDescent="0.2">
      <c r="A78" s="15"/>
      <c r="B78" s="67" t="s">
        <v>111</v>
      </c>
      <c r="C78" s="28" t="s">
        <v>210</v>
      </c>
      <c r="D78" s="36" t="s">
        <v>211</v>
      </c>
      <c r="E78" s="40" t="s">
        <v>175</v>
      </c>
      <c r="F78" s="63">
        <v>40000</v>
      </c>
      <c r="G78" s="63">
        <v>0</v>
      </c>
      <c r="H78" s="63">
        <v>0</v>
      </c>
      <c r="I78" s="49">
        <v>0</v>
      </c>
      <c r="J78" s="49">
        <v>0</v>
      </c>
      <c r="K78" s="49">
        <v>0</v>
      </c>
    </row>
    <row r="79" spans="1:11" s="5" customFormat="1" ht="102" hidden="1" x14ac:dyDescent="0.2">
      <c r="A79" s="15"/>
      <c r="B79" s="67" t="s">
        <v>111</v>
      </c>
      <c r="C79" s="28" t="s">
        <v>283</v>
      </c>
      <c r="D79" s="36" t="s">
        <v>211</v>
      </c>
      <c r="E79" s="40" t="s">
        <v>176</v>
      </c>
      <c r="F79" s="63">
        <v>0</v>
      </c>
      <c r="G79" s="63">
        <v>0</v>
      </c>
      <c r="H79" s="63">
        <v>0</v>
      </c>
      <c r="I79" s="49">
        <v>0</v>
      </c>
      <c r="J79" s="49">
        <v>0</v>
      </c>
      <c r="K79" s="49">
        <v>0</v>
      </c>
    </row>
    <row r="80" spans="1:11" s="5" customFormat="1" ht="91.5" customHeight="1" x14ac:dyDescent="0.2">
      <c r="A80" s="15"/>
      <c r="B80" s="67" t="s">
        <v>111</v>
      </c>
      <c r="C80" s="28" t="s">
        <v>168</v>
      </c>
      <c r="D80" s="36" t="s">
        <v>196</v>
      </c>
      <c r="E80" s="40" t="s">
        <v>175</v>
      </c>
      <c r="F80" s="63">
        <v>398000</v>
      </c>
      <c r="G80" s="63">
        <v>746120</v>
      </c>
      <c r="H80" s="63">
        <v>810000</v>
      </c>
      <c r="I80" s="49">
        <v>600000</v>
      </c>
      <c r="J80" s="49">
        <v>600000</v>
      </c>
      <c r="K80" s="49">
        <v>600000</v>
      </c>
    </row>
    <row r="81" spans="1:11" s="5" customFormat="1" ht="92.25" customHeight="1" x14ac:dyDescent="0.2">
      <c r="A81" s="15"/>
      <c r="B81" s="67" t="s">
        <v>111</v>
      </c>
      <c r="C81" s="28" t="s">
        <v>284</v>
      </c>
      <c r="D81" s="36" t="s">
        <v>196</v>
      </c>
      <c r="E81" s="40" t="s">
        <v>176</v>
      </c>
      <c r="F81" s="63">
        <v>2000</v>
      </c>
      <c r="G81" s="63">
        <v>0</v>
      </c>
      <c r="H81" s="63">
        <v>0</v>
      </c>
      <c r="I81" s="49">
        <v>0</v>
      </c>
      <c r="J81" s="49">
        <v>0</v>
      </c>
      <c r="K81" s="49">
        <v>0</v>
      </c>
    </row>
    <row r="82" spans="1:11" s="5" customFormat="1" ht="76.5" x14ac:dyDescent="0.2">
      <c r="A82" s="15"/>
      <c r="B82" s="67" t="s">
        <v>111</v>
      </c>
      <c r="C82" s="28" t="s">
        <v>169</v>
      </c>
      <c r="D82" s="27" t="s">
        <v>200</v>
      </c>
      <c r="E82" s="40" t="s">
        <v>175</v>
      </c>
      <c r="F82" s="63">
        <v>1679000</v>
      </c>
      <c r="G82" s="63">
        <v>2020457.27</v>
      </c>
      <c r="H82" s="63">
        <v>2358100</v>
      </c>
      <c r="I82" s="49">
        <v>1744000</v>
      </c>
      <c r="J82" s="49">
        <v>1744000</v>
      </c>
      <c r="K82" s="49">
        <v>1744000</v>
      </c>
    </row>
    <row r="83" spans="1:11" s="5" customFormat="1" ht="76.5" x14ac:dyDescent="0.2">
      <c r="A83" s="15"/>
      <c r="B83" s="67" t="s">
        <v>111</v>
      </c>
      <c r="C83" s="28" t="s">
        <v>172</v>
      </c>
      <c r="D83" s="27" t="s">
        <v>200</v>
      </c>
      <c r="E83" s="40" t="s">
        <v>176</v>
      </c>
      <c r="F83" s="63">
        <v>21000</v>
      </c>
      <c r="G83" s="63">
        <v>28584.09</v>
      </c>
      <c r="H83" s="63">
        <v>29000</v>
      </c>
      <c r="I83" s="49">
        <v>30000</v>
      </c>
      <c r="J83" s="49">
        <v>30000</v>
      </c>
      <c r="K83" s="49">
        <v>30000</v>
      </c>
    </row>
    <row r="84" spans="1:11" s="5" customFormat="1" ht="127.5" x14ac:dyDescent="0.2">
      <c r="A84" s="15"/>
      <c r="B84" s="67" t="s">
        <v>111</v>
      </c>
      <c r="C84" s="28" t="s">
        <v>212</v>
      </c>
      <c r="D84" s="27" t="s">
        <v>213</v>
      </c>
      <c r="E84" s="40" t="s">
        <v>175</v>
      </c>
      <c r="F84" s="63">
        <v>30000</v>
      </c>
      <c r="G84" s="63">
        <v>0</v>
      </c>
      <c r="H84" s="63">
        <v>0</v>
      </c>
      <c r="I84" s="49">
        <v>0</v>
      </c>
      <c r="J84" s="49">
        <v>0</v>
      </c>
      <c r="K84" s="49">
        <v>0</v>
      </c>
    </row>
    <row r="85" spans="1:11" s="5" customFormat="1" ht="75" x14ac:dyDescent="0.25">
      <c r="A85" s="15"/>
      <c r="B85" s="67" t="s">
        <v>111</v>
      </c>
      <c r="C85" s="28" t="s">
        <v>220</v>
      </c>
      <c r="D85" s="38" t="s">
        <v>177</v>
      </c>
      <c r="E85" s="40" t="s">
        <v>175</v>
      </c>
      <c r="F85" s="63">
        <v>2000</v>
      </c>
      <c r="G85" s="63">
        <v>0</v>
      </c>
      <c r="H85" s="63">
        <v>2000</v>
      </c>
      <c r="I85" s="49">
        <v>0</v>
      </c>
      <c r="J85" s="49">
        <v>0</v>
      </c>
      <c r="K85" s="49">
        <v>0</v>
      </c>
    </row>
    <row r="86" spans="1:11" s="5" customFormat="1" ht="75" x14ac:dyDescent="0.25">
      <c r="A86" s="15"/>
      <c r="B86" s="67" t="s">
        <v>111</v>
      </c>
      <c r="C86" s="28" t="s">
        <v>173</v>
      </c>
      <c r="D86" s="38" t="s">
        <v>177</v>
      </c>
      <c r="E86" s="40" t="s">
        <v>176</v>
      </c>
      <c r="F86" s="63">
        <v>8000</v>
      </c>
      <c r="G86" s="63">
        <v>20000</v>
      </c>
      <c r="H86" s="63">
        <v>20000</v>
      </c>
      <c r="I86" s="49">
        <v>20000</v>
      </c>
      <c r="J86" s="49">
        <v>20000</v>
      </c>
      <c r="K86" s="49">
        <v>20000</v>
      </c>
    </row>
    <row r="87" spans="1:11" s="5" customFormat="1" ht="90" x14ac:dyDescent="0.25">
      <c r="A87" s="15"/>
      <c r="B87" s="67" t="s">
        <v>111</v>
      </c>
      <c r="C87" s="28" t="s">
        <v>316</v>
      </c>
      <c r="D87" s="38" t="s">
        <v>317</v>
      </c>
      <c r="E87" s="41" t="s">
        <v>30</v>
      </c>
      <c r="F87" s="63">
        <v>0</v>
      </c>
      <c r="G87" s="63">
        <v>4100.22</v>
      </c>
      <c r="H87" s="63">
        <v>4100</v>
      </c>
      <c r="I87" s="49">
        <v>0</v>
      </c>
      <c r="J87" s="49">
        <v>0</v>
      </c>
      <c r="K87" s="49">
        <v>0</v>
      </c>
    </row>
    <row r="88" spans="1:11" s="5" customFormat="1" ht="93.75" hidden="1" customHeight="1" x14ac:dyDescent="0.2">
      <c r="A88" s="15"/>
      <c r="B88" s="67" t="s">
        <v>111</v>
      </c>
      <c r="C88" s="28" t="s">
        <v>259</v>
      </c>
      <c r="D88" s="36" t="s">
        <v>260</v>
      </c>
      <c r="E88" s="41" t="s">
        <v>30</v>
      </c>
      <c r="F88" s="63">
        <v>0</v>
      </c>
      <c r="G88" s="63">
        <v>0</v>
      </c>
      <c r="H88" s="63">
        <v>0</v>
      </c>
      <c r="I88" s="49">
        <v>0</v>
      </c>
      <c r="J88" s="49">
        <v>0</v>
      </c>
      <c r="K88" s="49">
        <v>0</v>
      </c>
    </row>
    <row r="89" spans="1:11" s="5" customFormat="1" ht="85.5" hidden="1" customHeight="1" x14ac:dyDescent="0.2">
      <c r="A89" s="15"/>
      <c r="B89" s="67" t="s">
        <v>111</v>
      </c>
      <c r="C89" s="28" t="s">
        <v>287</v>
      </c>
      <c r="D89" s="36" t="s">
        <v>260</v>
      </c>
      <c r="E89" s="80" t="s">
        <v>186</v>
      </c>
      <c r="F89" s="63">
        <v>0</v>
      </c>
      <c r="G89" s="63">
        <v>0</v>
      </c>
      <c r="H89" s="63">
        <v>0</v>
      </c>
      <c r="I89" s="49">
        <v>0</v>
      </c>
      <c r="J89" s="49">
        <v>0</v>
      </c>
      <c r="K89" s="49">
        <v>0</v>
      </c>
    </row>
    <row r="90" spans="1:11" s="5" customFormat="1" ht="37.5" hidden="1" customHeight="1" x14ac:dyDescent="0.2">
      <c r="A90" s="15"/>
      <c r="B90" s="67" t="s">
        <v>111</v>
      </c>
      <c r="C90" s="28" t="s">
        <v>222</v>
      </c>
      <c r="D90" s="36" t="s">
        <v>223</v>
      </c>
      <c r="E90" s="41" t="s">
        <v>30</v>
      </c>
      <c r="F90" s="63">
        <v>0</v>
      </c>
      <c r="G90" s="63">
        <v>0</v>
      </c>
      <c r="H90" s="63"/>
      <c r="I90" s="49">
        <v>0</v>
      </c>
      <c r="J90" s="49">
        <v>0</v>
      </c>
      <c r="K90" s="49">
        <v>0</v>
      </c>
    </row>
    <row r="91" spans="1:11" s="5" customFormat="1" ht="37.5" customHeight="1" x14ac:dyDescent="0.2">
      <c r="A91" s="15"/>
      <c r="B91" s="67" t="s">
        <v>111</v>
      </c>
      <c r="C91" s="28" t="s">
        <v>314</v>
      </c>
      <c r="D91" s="36" t="s">
        <v>315</v>
      </c>
      <c r="E91" s="41" t="s">
        <v>30</v>
      </c>
      <c r="F91" s="63">
        <v>0</v>
      </c>
      <c r="G91" s="63">
        <v>25357</v>
      </c>
      <c r="H91" s="63">
        <v>25300</v>
      </c>
      <c r="I91" s="49">
        <v>0</v>
      </c>
      <c r="J91" s="49">
        <v>0</v>
      </c>
      <c r="K91" s="49">
        <v>0</v>
      </c>
    </row>
    <row r="92" spans="1:11" s="5" customFormat="1" ht="54.75" hidden="1" customHeight="1" x14ac:dyDescent="0.2">
      <c r="A92" s="15"/>
      <c r="B92" s="67" t="s">
        <v>111</v>
      </c>
      <c r="C92" s="28" t="s">
        <v>224</v>
      </c>
      <c r="D92" s="36" t="s">
        <v>225</v>
      </c>
      <c r="E92" s="41" t="s">
        <v>30</v>
      </c>
      <c r="F92" s="63">
        <v>0</v>
      </c>
      <c r="G92" s="63">
        <v>0</v>
      </c>
      <c r="H92" s="63">
        <v>0</v>
      </c>
      <c r="I92" s="49">
        <v>0</v>
      </c>
      <c r="J92" s="49">
        <v>0</v>
      </c>
      <c r="K92" s="49">
        <v>0</v>
      </c>
    </row>
    <row r="93" spans="1:11" s="5" customFormat="1" ht="51" x14ac:dyDescent="0.2">
      <c r="A93" s="15"/>
      <c r="B93" s="67" t="s">
        <v>111</v>
      </c>
      <c r="C93" s="28" t="s">
        <v>174</v>
      </c>
      <c r="D93" s="36" t="s">
        <v>198</v>
      </c>
      <c r="E93" s="41" t="s">
        <v>30</v>
      </c>
      <c r="F93" s="63">
        <v>0</v>
      </c>
      <c r="G93" s="63">
        <v>368965.83</v>
      </c>
      <c r="H93" s="63">
        <v>396000</v>
      </c>
      <c r="I93" s="49">
        <v>50000</v>
      </c>
      <c r="J93" s="49">
        <v>50000</v>
      </c>
      <c r="K93" s="49">
        <v>50000</v>
      </c>
    </row>
    <row r="94" spans="1:11" s="5" customFormat="1" ht="62.25" hidden="1" customHeight="1" x14ac:dyDescent="0.2">
      <c r="A94" s="15"/>
      <c r="B94" s="67" t="s">
        <v>111</v>
      </c>
      <c r="C94" s="28" t="s">
        <v>226</v>
      </c>
      <c r="D94" s="36" t="s">
        <v>198</v>
      </c>
      <c r="E94" s="42" t="s">
        <v>227</v>
      </c>
      <c r="F94" s="63">
        <v>0</v>
      </c>
      <c r="G94" s="63">
        <v>0</v>
      </c>
      <c r="H94" s="63"/>
      <c r="I94" s="49">
        <v>0</v>
      </c>
      <c r="J94" s="49">
        <v>0</v>
      </c>
      <c r="K94" s="49">
        <v>0</v>
      </c>
    </row>
    <row r="95" spans="1:11" s="5" customFormat="1" ht="60.75" customHeight="1" x14ac:dyDescent="0.2">
      <c r="A95" s="15"/>
      <c r="B95" s="67" t="s">
        <v>111</v>
      </c>
      <c r="C95" s="28" t="s">
        <v>239</v>
      </c>
      <c r="D95" s="36" t="s">
        <v>198</v>
      </c>
      <c r="E95" s="42" t="s">
        <v>121</v>
      </c>
      <c r="F95" s="63">
        <v>115000</v>
      </c>
      <c r="G95" s="63">
        <v>4000</v>
      </c>
      <c r="H95" s="63">
        <v>4000</v>
      </c>
      <c r="I95" s="49">
        <v>0</v>
      </c>
      <c r="J95" s="49">
        <v>0</v>
      </c>
      <c r="K95" s="49">
        <v>0</v>
      </c>
    </row>
    <row r="96" spans="1:11" s="5" customFormat="1" ht="51" hidden="1" customHeight="1" x14ac:dyDescent="0.2">
      <c r="A96" s="15"/>
      <c r="B96" s="67" t="s">
        <v>111</v>
      </c>
      <c r="C96" s="28" t="s">
        <v>214</v>
      </c>
      <c r="D96" s="36" t="s">
        <v>199</v>
      </c>
      <c r="E96" s="42" t="s">
        <v>31</v>
      </c>
      <c r="F96" s="63">
        <v>0</v>
      </c>
      <c r="G96" s="63">
        <v>0</v>
      </c>
      <c r="H96" s="63"/>
      <c r="I96" s="49">
        <v>0</v>
      </c>
      <c r="J96" s="49">
        <v>0</v>
      </c>
      <c r="K96" s="49">
        <v>0</v>
      </c>
    </row>
    <row r="97" spans="1:12" s="5" customFormat="1" ht="62.25" hidden="1" customHeight="1" x14ac:dyDescent="0.2">
      <c r="A97" s="15"/>
      <c r="B97" s="67" t="s">
        <v>111</v>
      </c>
      <c r="C97" s="28" t="s">
        <v>215</v>
      </c>
      <c r="D97" s="36" t="s">
        <v>198</v>
      </c>
      <c r="E97" s="43" t="s">
        <v>216</v>
      </c>
      <c r="F97" s="63">
        <v>0</v>
      </c>
      <c r="G97" s="63">
        <v>0</v>
      </c>
      <c r="H97" s="63"/>
      <c r="I97" s="49">
        <v>0</v>
      </c>
      <c r="J97" s="49">
        <v>0</v>
      </c>
      <c r="K97" s="49">
        <v>0</v>
      </c>
    </row>
    <row r="98" spans="1:12" s="5" customFormat="1" ht="69.75" customHeight="1" x14ac:dyDescent="0.2">
      <c r="A98" s="15"/>
      <c r="B98" s="67" t="s">
        <v>111</v>
      </c>
      <c r="C98" s="28" t="s">
        <v>159</v>
      </c>
      <c r="D98" s="39" t="s">
        <v>197</v>
      </c>
      <c r="E98" s="42" t="s">
        <v>27</v>
      </c>
      <c r="F98" s="63">
        <v>0</v>
      </c>
      <c r="G98" s="63">
        <v>3545.49</v>
      </c>
      <c r="H98" s="63">
        <v>3500</v>
      </c>
      <c r="I98" s="49">
        <v>0</v>
      </c>
      <c r="J98" s="49">
        <v>0</v>
      </c>
      <c r="K98" s="49">
        <v>0</v>
      </c>
    </row>
    <row r="99" spans="1:12" s="5" customFormat="1" ht="77.25" customHeight="1" x14ac:dyDescent="0.2">
      <c r="A99" s="15"/>
      <c r="B99" s="67" t="s">
        <v>111</v>
      </c>
      <c r="C99" s="28" t="s">
        <v>217</v>
      </c>
      <c r="D99" s="27" t="s">
        <v>219</v>
      </c>
      <c r="E99" s="40" t="s">
        <v>218</v>
      </c>
      <c r="F99" s="63">
        <v>50000</v>
      </c>
      <c r="G99" s="63">
        <v>120000</v>
      </c>
      <c r="H99" s="63">
        <v>120000</v>
      </c>
      <c r="I99" s="49">
        <v>100000</v>
      </c>
      <c r="J99" s="49">
        <v>100000</v>
      </c>
      <c r="K99" s="49">
        <v>100000</v>
      </c>
    </row>
    <row r="100" spans="1:12" s="5" customFormat="1" ht="82.5" customHeight="1" x14ac:dyDescent="0.2">
      <c r="A100" s="15"/>
      <c r="B100" s="67" t="s">
        <v>111</v>
      </c>
      <c r="C100" s="28" t="s">
        <v>228</v>
      </c>
      <c r="D100" s="27" t="s">
        <v>219</v>
      </c>
      <c r="E100" s="40" t="s">
        <v>229</v>
      </c>
      <c r="F100" s="63">
        <v>0</v>
      </c>
      <c r="G100" s="63">
        <v>183159.71</v>
      </c>
      <c r="H100" s="63">
        <v>200000</v>
      </c>
      <c r="I100" s="49">
        <v>100000</v>
      </c>
      <c r="J100" s="49">
        <v>100000</v>
      </c>
      <c r="K100" s="49">
        <v>100000</v>
      </c>
    </row>
    <row r="101" spans="1:12" s="5" customFormat="1" ht="30" hidden="1" customHeight="1" x14ac:dyDescent="0.2">
      <c r="A101" s="15"/>
      <c r="B101" s="67" t="s">
        <v>111</v>
      </c>
      <c r="C101" s="28" t="s">
        <v>258</v>
      </c>
      <c r="D101" s="27" t="s">
        <v>219</v>
      </c>
      <c r="E101" s="40" t="s">
        <v>30</v>
      </c>
      <c r="F101" s="63">
        <v>0</v>
      </c>
      <c r="G101" s="63">
        <v>0</v>
      </c>
      <c r="H101" s="63">
        <v>0</v>
      </c>
      <c r="I101" s="49">
        <v>0</v>
      </c>
      <c r="J101" s="49">
        <v>0</v>
      </c>
      <c r="K101" s="49">
        <v>0</v>
      </c>
    </row>
    <row r="102" spans="1:12" ht="20.25" hidden="1" customHeight="1" x14ac:dyDescent="0.2">
      <c r="A102" s="13" t="s">
        <v>97</v>
      </c>
      <c r="B102" s="30" t="s">
        <v>72</v>
      </c>
      <c r="C102" s="31" t="s">
        <v>73</v>
      </c>
      <c r="D102" s="30" t="s">
        <v>72</v>
      </c>
      <c r="E102" s="44"/>
      <c r="F102" s="79">
        <f>F103</f>
        <v>0</v>
      </c>
      <c r="G102" s="79">
        <f t="shared" ref="G102:K102" si="11">G103</f>
        <v>0</v>
      </c>
      <c r="H102" s="79">
        <f t="shared" si="11"/>
        <v>0</v>
      </c>
      <c r="I102" s="79">
        <f t="shared" si="11"/>
        <v>0</v>
      </c>
      <c r="J102" s="79">
        <f t="shared" si="11"/>
        <v>0</v>
      </c>
      <c r="K102" s="79">
        <f t="shared" si="11"/>
        <v>0</v>
      </c>
    </row>
    <row r="103" spans="1:12" ht="39" hidden="1" customHeight="1" x14ac:dyDescent="0.2">
      <c r="A103" s="14"/>
      <c r="B103" s="32" t="s">
        <v>112</v>
      </c>
      <c r="C103" s="33" t="s">
        <v>206</v>
      </c>
      <c r="D103" s="32" t="s">
        <v>14</v>
      </c>
      <c r="E103" s="80" t="s">
        <v>186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</row>
    <row r="104" spans="1:12" s="5" customFormat="1" ht="42.75" customHeight="1" x14ac:dyDescent="0.2">
      <c r="A104" s="13"/>
      <c r="B104" s="72" t="s">
        <v>124</v>
      </c>
      <c r="C104" s="18" t="s">
        <v>122</v>
      </c>
      <c r="D104" s="22" t="s">
        <v>124</v>
      </c>
      <c r="E104" s="45"/>
      <c r="F104" s="79">
        <f>F105+F147+F149+F151</f>
        <v>2373887921.5300002</v>
      </c>
      <c r="G104" s="79">
        <f t="shared" ref="G104:K104" si="12">G105+G147+G149+G151</f>
        <v>1813304572.3699996</v>
      </c>
      <c r="H104" s="79">
        <f t="shared" si="12"/>
        <v>2373887921.5300002</v>
      </c>
      <c r="I104" s="79">
        <f t="shared" si="12"/>
        <v>1667108822.73</v>
      </c>
      <c r="J104" s="79">
        <f t="shared" si="12"/>
        <v>1696379200.0400002</v>
      </c>
      <c r="K104" s="79">
        <f t="shared" si="12"/>
        <v>1649494905.8100002</v>
      </c>
    </row>
    <row r="105" spans="1:12" s="5" customFormat="1" ht="68.25" customHeight="1" x14ac:dyDescent="0.2">
      <c r="A105" s="13"/>
      <c r="B105" s="22" t="s">
        <v>125</v>
      </c>
      <c r="C105" s="18" t="s">
        <v>123</v>
      </c>
      <c r="D105" s="22" t="s">
        <v>125</v>
      </c>
      <c r="E105" s="45"/>
      <c r="F105" s="79">
        <f>F106+F109+F129+F138</f>
        <v>2324887438.4500003</v>
      </c>
      <c r="G105" s="79">
        <f t="shared" ref="G105:K105" si="13">G106+G109+G129+G138</f>
        <v>1764366333.7699997</v>
      </c>
      <c r="H105" s="79">
        <f t="shared" si="13"/>
        <v>2324887438.4500003</v>
      </c>
      <c r="I105" s="79">
        <f t="shared" si="13"/>
        <v>1667108822.73</v>
      </c>
      <c r="J105" s="79">
        <f t="shared" si="13"/>
        <v>1696379200.0400002</v>
      </c>
      <c r="K105" s="79">
        <f t="shared" si="13"/>
        <v>1649494905.8100002</v>
      </c>
    </row>
    <row r="106" spans="1:12" s="5" customFormat="1" ht="25.5" x14ac:dyDescent="0.2">
      <c r="A106" s="13" t="s">
        <v>97</v>
      </c>
      <c r="B106" s="34" t="s">
        <v>115</v>
      </c>
      <c r="C106" s="18" t="s">
        <v>126</v>
      </c>
      <c r="D106" s="34" t="s">
        <v>115</v>
      </c>
      <c r="E106" s="45"/>
      <c r="F106" s="79">
        <f t="shared" ref="F106:K106" si="14">SUM(F107:F108)</f>
        <v>21225000</v>
      </c>
      <c r="G106" s="79">
        <f t="shared" si="14"/>
        <v>17687500</v>
      </c>
      <c r="H106" s="79">
        <f t="shared" si="14"/>
        <v>21225000</v>
      </c>
      <c r="I106" s="79">
        <f t="shared" si="14"/>
        <v>13211000</v>
      </c>
      <c r="J106" s="79">
        <f t="shared" si="14"/>
        <v>13645000</v>
      </c>
      <c r="K106" s="79">
        <f t="shared" si="14"/>
        <v>3842000</v>
      </c>
    </row>
    <row r="107" spans="1:12" s="8" customFormat="1" ht="42.75" customHeight="1" x14ac:dyDescent="0.2">
      <c r="A107" s="35"/>
      <c r="B107" s="20" t="s">
        <v>115</v>
      </c>
      <c r="C107" s="19" t="s">
        <v>152</v>
      </c>
      <c r="D107" s="25" t="s">
        <v>74</v>
      </c>
      <c r="E107" s="46" t="s">
        <v>76</v>
      </c>
      <c r="F107" s="68">
        <v>3760000</v>
      </c>
      <c r="G107" s="68">
        <v>3133330</v>
      </c>
      <c r="H107" s="68">
        <v>3760000</v>
      </c>
      <c r="I107" s="51">
        <v>5592000</v>
      </c>
      <c r="J107" s="51">
        <v>13645000</v>
      </c>
      <c r="K107" s="51">
        <v>3842000</v>
      </c>
      <c r="L107" s="7"/>
    </row>
    <row r="108" spans="1:12" s="8" customFormat="1" ht="48.75" customHeight="1" x14ac:dyDescent="0.2">
      <c r="A108" s="35"/>
      <c r="B108" s="20" t="s">
        <v>115</v>
      </c>
      <c r="C108" s="19" t="s">
        <v>153</v>
      </c>
      <c r="D108" s="25" t="s">
        <v>75</v>
      </c>
      <c r="E108" s="46" t="s">
        <v>76</v>
      </c>
      <c r="F108" s="68">
        <v>17465000</v>
      </c>
      <c r="G108" s="68">
        <v>14554170</v>
      </c>
      <c r="H108" s="68">
        <v>17465000</v>
      </c>
      <c r="I108" s="51">
        <v>7619000</v>
      </c>
      <c r="J108" s="51">
        <v>0</v>
      </c>
      <c r="K108" s="51">
        <v>0</v>
      </c>
      <c r="L108" s="7"/>
    </row>
    <row r="109" spans="1:12" s="8" customFormat="1" ht="38.25" x14ac:dyDescent="0.2">
      <c r="A109" s="66" t="s">
        <v>113</v>
      </c>
      <c r="B109" s="52" t="s">
        <v>117</v>
      </c>
      <c r="C109" s="83" t="s">
        <v>127</v>
      </c>
      <c r="D109" s="54" t="s">
        <v>117</v>
      </c>
      <c r="E109" s="48"/>
      <c r="F109" s="55">
        <f t="shared" ref="F109:K109" si="15">SUM(F110:F128)</f>
        <v>919639045.40999997</v>
      </c>
      <c r="G109" s="55">
        <f t="shared" si="15"/>
        <v>734467796.83999991</v>
      </c>
      <c r="H109" s="55">
        <f t="shared" si="15"/>
        <v>919639045.40999997</v>
      </c>
      <c r="I109" s="56">
        <f t="shared" si="15"/>
        <v>134256395.01000002</v>
      </c>
      <c r="J109" s="56">
        <f t="shared" si="15"/>
        <v>157529909.13999999</v>
      </c>
      <c r="K109" s="56">
        <f t="shared" si="15"/>
        <v>119070909.63</v>
      </c>
      <c r="L109" s="7"/>
    </row>
    <row r="110" spans="1:12" s="8" customFormat="1" ht="45" customHeight="1" x14ac:dyDescent="0.2">
      <c r="A110" s="69"/>
      <c r="B110" s="20" t="s">
        <v>117</v>
      </c>
      <c r="C110" s="57" t="s">
        <v>130</v>
      </c>
      <c r="D110" s="25" t="s">
        <v>77</v>
      </c>
      <c r="E110" s="46" t="s">
        <v>30</v>
      </c>
      <c r="F110" s="84">
        <v>345405996.5</v>
      </c>
      <c r="G110" s="68">
        <v>316410976.16000003</v>
      </c>
      <c r="H110" s="68">
        <v>345405996.5</v>
      </c>
      <c r="I110" s="51">
        <v>0</v>
      </c>
      <c r="J110" s="51">
        <v>0</v>
      </c>
      <c r="K110" s="51">
        <v>0</v>
      </c>
      <c r="L110" s="7"/>
    </row>
    <row r="111" spans="1:12" s="8" customFormat="1" ht="103.5" customHeight="1" x14ac:dyDescent="0.2">
      <c r="A111" s="35"/>
      <c r="B111" s="20" t="s">
        <v>117</v>
      </c>
      <c r="C111" s="57" t="s">
        <v>131</v>
      </c>
      <c r="D111" s="25" t="s">
        <v>78</v>
      </c>
      <c r="E111" s="46" t="s">
        <v>30</v>
      </c>
      <c r="F111" s="68">
        <v>58236108</v>
      </c>
      <c r="G111" s="68">
        <v>41885231.829999998</v>
      </c>
      <c r="H111" s="68">
        <v>58236108</v>
      </c>
      <c r="I111" s="51">
        <v>33236108</v>
      </c>
      <c r="J111" s="51">
        <v>33236108</v>
      </c>
      <c r="K111" s="51">
        <v>33236108</v>
      </c>
      <c r="L111" s="7"/>
    </row>
    <row r="112" spans="1:12" s="8" customFormat="1" ht="60" customHeight="1" x14ac:dyDescent="0.2">
      <c r="A112" s="35"/>
      <c r="B112" s="20" t="s">
        <v>117</v>
      </c>
      <c r="C112" s="57" t="s">
        <v>318</v>
      </c>
      <c r="D112" s="25" t="s">
        <v>319</v>
      </c>
      <c r="E112" s="46" t="s">
        <v>30</v>
      </c>
      <c r="F112" s="68">
        <v>15450144.59</v>
      </c>
      <c r="G112" s="68">
        <v>15450144.59</v>
      </c>
      <c r="H112" s="68">
        <v>15450144.59</v>
      </c>
      <c r="I112" s="51">
        <v>0</v>
      </c>
      <c r="J112" s="51">
        <v>0</v>
      </c>
      <c r="K112" s="51">
        <v>0</v>
      </c>
      <c r="L112" s="7"/>
    </row>
    <row r="113" spans="1:12" s="8" customFormat="1" ht="60" customHeight="1" x14ac:dyDescent="0.2">
      <c r="A113" s="35"/>
      <c r="B113" s="20" t="s">
        <v>117</v>
      </c>
      <c r="C113" s="57" t="s">
        <v>183</v>
      </c>
      <c r="D113" s="23" t="s">
        <v>182</v>
      </c>
      <c r="E113" s="46" t="s">
        <v>129</v>
      </c>
      <c r="F113" s="68">
        <v>43861447.590000004</v>
      </c>
      <c r="G113" s="68">
        <v>23584161.399999999</v>
      </c>
      <c r="H113" s="68">
        <v>43861447.590000004</v>
      </c>
      <c r="I113" s="51">
        <v>56466242.710000001</v>
      </c>
      <c r="J113" s="51">
        <v>54772267.880000003</v>
      </c>
      <c r="K113" s="51">
        <v>51658698.450000003</v>
      </c>
      <c r="L113" s="7"/>
    </row>
    <row r="114" spans="1:12" s="8" customFormat="1" ht="51.75" customHeight="1" x14ac:dyDescent="0.2">
      <c r="A114" s="35"/>
      <c r="B114" s="20" t="s">
        <v>117</v>
      </c>
      <c r="C114" s="57" t="s">
        <v>320</v>
      </c>
      <c r="D114" s="23" t="s">
        <v>321</v>
      </c>
      <c r="E114" s="46" t="s">
        <v>30</v>
      </c>
      <c r="F114" s="12">
        <v>99000000</v>
      </c>
      <c r="G114" s="12">
        <v>33932674.119999997</v>
      </c>
      <c r="H114" s="12">
        <v>99000000</v>
      </c>
      <c r="I114" s="51">
        <v>11781111.119999999</v>
      </c>
      <c r="J114" s="51">
        <v>0</v>
      </c>
      <c r="K114" s="51">
        <v>0</v>
      </c>
      <c r="L114" s="7"/>
    </row>
    <row r="115" spans="1:12" s="8" customFormat="1" ht="78" hidden="1" customHeight="1" x14ac:dyDescent="0.2">
      <c r="A115" s="35"/>
      <c r="B115" s="20" t="s">
        <v>117</v>
      </c>
      <c r="C115" s="57" t="s">
        <v>183</v>
      </c>
      <c r="D115" s="23" t="s">
        <v>182</v>
      </c>
      <c r="E115" s="46" t="s">
        <v>129</v>
      </c>
      <c r="F115" s="47"/>
      <c r="G115" s="47"/>
      <c r="H115" s="47"/>
      <c r="I115" s="51"/>
      <c r="J115" s="51"/>
      <c r="K115" s="51"/>
      <c r="L115" s="7"/>
    </row>
    <row r="116" spans="1:12" s="8" customFormat="1" ht="59.25" customHeight="1" x14ac:dyDescent="0.2">
      <c r="A116" s="35"/>
      <c r="B116" s="20" t="s">
        <v>117</v>
      </c>
      <c r="C116" s="57" t="s">
        <v>277</v>
      </c>
      <c r="D116" s="23" t="s">
        <v>322</v>
      </c>
      <c r="E116" s="46" t="s">
        <v>128</v>
      </c>
      <c r="F116" s="47">
        <v>1760400</v>
      </c>
      <c r="G116" s="47">
        <v>1760400</v>
      </c>
      <c r="H116" s="47">
        <v>1760400</v>
      </c>
      <c r="I116" s="51">
        <v>0</v>
      </c>
      <c r="J116" s="51">
        <v>0</v>
      </c>
      <c r="K116" s="51">
        <v>0</v>
      </c>
      <c r="L116" s="7"/>
    </row>
    <row r="117" spans="1:12" s="8" customFormat="1" ht="38.25" x14ac:dyDescent="0.2">
      <c r="A117" s="35"/>
      <c r="B117" s="20" t="s">
        <v>117</v>
      </c>
      <c r="C117" s="57" t="s">
        <v>132</v>
      </c>
      <c r="D117" s="23" t="s">
        <v>157</v>
      </c>
      <c r="E117" s="46" t="s">
        <v>30</v>
      </c>
      <c r="F117" s="12">
        <v>351925.9</v>
      </c>
      <c r="G117" s="12">
        <v>351925.9</v>
      </c>
      <c r="H117" s="12">
        <v>351925.9</v>
      </c>
      <c r="I117" s="51">
        <v>13657905.18</v>
      </c>
      <c r="J117" s="51">
        <v>13657905.18</v>
      </c>
      <c r="K117" s="51">
        <v>13657905.18</v>
      </c>
      <c r="L117" s="7"/>
    </row>
    <row r="118" spans="1:12" s="8" customFormat="1" ht="38.25" hidden="1" x14ac:dyDescent="0.2">
      <c r="A118" s="35"/>
      <c r="B118" s="20" t="s">
        <v>117</v>
      </c>
      <c r="C118" s="57" t="s">
        <v>240</v>
      </c>
      <c r="D118" s="23" t="s">
        <v>241</v>
      </c>
      <c r="E118" s="46" t="s">
        <v>30</v>
      </c>
      <c r="F118" s="12"/>
      <c r="G118" s="12"/>
      <c r="H118" s="12"/>
      <c r="I118" s="51"/>
      <c r="J118" s="51"/>
      <c r="K118" s="51"/>
      <c r="L118" s="7"/>
    </row>
    <row r="119" spans="1:12" s="8" customFormat="1" ht="49.5" customHeight="1" x14ac:dyDescent="0.2">
      <c r="A119" s="35"/>
      <c r="B119" s="20" t="s">
        <v>117</v>
      </c>
      <c r="C119" s="19" t="s">
        <v>230</v>
      </c>
      <c r="D119" s="24" t="s">
        <v>231</v>
      </c>
      <c r="E119" s="46" t="s">
        <v>128</v>
      </c>
      <c r="F119" s="12">
        <v>0</v>
      </c>
      <c r="G119" s="12">
        <v>0</v>
      </c>
      <c r="H119" s="12">
        <v>0</v>
      </c>
      <c r="I119" s="51">
        <v>0</v>
      </c>
      <c r="J119" s="51">
        <v>0</v>
      </c>
      <c r="K119" s="51">
        <v>4221919</v>
      </c>
      <c r="L119" s="7"/>
    </row>
    <row r="120" spans="1:12" s="8" customFormat="1" ht="57" customHeight="1" x14ac:dyDescent="0.2">
      <c r="A120" s="35"/>
      <c r="B120" s="20" t="s">
        <v>117</v>
      </c>
      <c r="C120" s="19" t="s">
        <v>133</v>
      </c>
      <c r="D120" s="24" t="s">
        <v>79</v>
      </c>
      <c r="E120" s="46" t="s">
        <v>128</v>
      </c>
      <c r="F120" s="12">
        <v>3051709</v>
      </c>
      <c r="G120" s="12">
        <v>3051709</v>
      </c>
      <c r="H120" s="12">
        <v>3051709</v>
      </c>
      <c r="I120" s="51">
        <v>137772</v>
      </c>
      <c r="J120" s="51">
        <v>4515007</v>
      </c>
      <c r="K120" s="51">
        <v>143181</v>
      </c>
      <c r="L120" s="7"/>
    </row>
    <row r="121" spans="1:12" s="8" customFormat="1" ht="57" customHeight="1" x14ac:dyDescent="0.2">
      <c r="A121" s="35"/>
      <c r="B121" s="20" t="s">
        <v>117</v>
      </c>
      <c r="C121" s="19" t="s">
        <v>323</v>
      </c>
      <c r="D121" s="24" t="s">
        <v>324</v>
      </c>
      <c r="E121" s="46" t="s">
        <v>128</v>
      </c>
      <c r="F121" s="12">
        <v>0</v>
      </c>
      <c r="G121" s="12">
        <v>0</v>
      </c>
      <c r="H121" s="12">
        <v>0</v>
      </c>
      <c r="I121" s="51">
        <v>1967223</v>
      </c>
      <c r="J121" s="51">
        <v>0</v>
      </c>
      <c r="K121" s="51">
        <v>0</v>
      </c>
      <c r="L121" s="7"/>
    </row>
    <row r="122" spans="1:12" s="8" customFormat="1" ht="57" hidden="1" customHeight="1" x14ac:dyDescent="0.2">
      <c r="A122" s="35"/>
      <c r="B122" s="20" t="s">
        <v>117</v>
      </c>
      <c r="C122" s="19" t="s">
        <v>279</v>
      </c>
      <c r="D122" s="24" t="s">
        <v>278</v>
      </c>
      <c r="E122" s="46" t="s">
        <v>30</v>
      </c>
      <c r="F122" s="12"/>
      <c r="G122" s="12"/>
      <c r="H122" s="12"/>
      <c r="I122" s="51"/>
      <c r="J122" s="51"/>
      <c r="K122" s="51"/>
      <c r="L122" s="7"/>
    </row>
    <row r="123" spans="1:12" s="8" customFormat="1" ht="49.5" customHeight="1" x14ac:dyDescent="0.2">
      <c r="A123" s="35"/>
      <c r="B123" s="20" t="s">
        <v>117</v>
      </c>
      <c r="C123" s="19" t="s">
        <v>235</v>
      </c>
      <c r="D123" s="24" t="s">
        <v>236</v>
      </c>
      <c r="E123" s="46" t="s">
        <v>129</v>
      </c>
      <c r="F123" s="12">
        <v>0</v>
      </c>
      <c r="G123" s="12">
        <v>0</v>
      </c>
      <c r="H123" s="12">
        <v>0</v>
      </c>
      <c r="I123" s="51">
        <v>0</v>
      </c>
      <c r="J123" s="51">
        <v>35744301.079999998</v>
      </c>
      <c r="K123" s="51">
        <v>0</v>
      </c>
      <c r="L123" s="7"/>
    </row>
    <row r="124" spans="1:12" s="8" customFormat="1" ht="70.5" customHeight="1" x14ac:dyDescent="0.2">
      <c r="A124" s="35"/>
      <c r="B124" s="20" t="s">
        <v>117</v>
      </c>
      <c r="C124" s="19" t="s">
        <v>325</v>
      </c>
      <c r="D124" s="23" t="s">
        <v>232</v>
      </c>
      <c r="E124" s="46" t="s">
        <v>30</v>
      </c>
      <c r="F124" s="12">
        <v>322291965.48000002</v>
      </c>
      <c r="G124" s="12">
        <v>278593915.89999998</v>
      </c>
      <c r="H124" s="12">
        <v>322291965.48000002</v>
      </c>
      <c r="I124" s="51">
        <v>0</v>
      </c>
      <c r="J124" s="51">
        <v>0</v>
      </c>
      <c r="K124" s="51">
        <v>0</v>
      </c>
      <c r="L124" s="7"/>
    </row>
    <row r="125" spans="1:12" s="8" customFormat="1" ht="38.25" hidden="1" customHeight="1" x14ac:dyDescent="0.2">
      <c r="A125" s="35"/>
      <c r="B125" s="20" t="s">
        <v>117</v>
      </c>
      <c r="C125" s="19" t="s">
        <v>234</v>
      </c>
      <c r="D125" s="23" t="s">
        <v>233</v>
      </c>
      <c r="E125" s="46" t="s">
        <v>30</v>
      </c>
      <c r="F125" s="12"/>
      <c r="G125" s="12"/>
      <c r="H125" s="12"/>
      <c r="I125" s="51"/>
      <c r="J125" s="51"/>
      <c r="K125" s="51"/>
      <c r="L125" s="7"/>
    </row>
    <row r="126" spans="1:12" s="8" customFormat="1" ht="42" customHeight="1" x14ac:dyDescent="0.2">
      <c r="A126" s="35"/>
      <c r="B126" s="20" t="s">
        <v>117</v>
      </c>
      <c r="C126" s="19" t="s">
        <v>134</v>
      </c>
      <c r="D126" s="23" t="s">
        <v>80</v>
      </c>
      <c r="E126" s="46" t="s">
        <v>30</v>
      </c>
      <c r="F126" s="68">
        <v>8304668.9100000001</v>
      </c>
      <c r="G126" s="68">
        <v>5669736.0599999996</v>
      </c>
      <c r="H126" s="68">
        <v>8304668.9100000001</v>
      </c>
      <c r="I126" s="51">
        <v>1933345</v>
      </c>
      <c r="J126" s="51">
        <v>0</v>
      </c>
      <c r="K126" s="51">
        <v>0</v>
      </c>
      <c r="L126" s="7"/>
    </row>
    <row r="127" spans="1:12" s="8" customFormat="1" ht="38.25" x14ac:dyDescent="0.2">
      <c r="A127" s="35"/>
      <c r="B127" s="20" t="s">
        <v>117</v>
      </c>
      <c r="C127" s="19" t="s">
        <v>135</v>
      </c>
      <c r="D127" s="23" t="s">
        <v>80</v>
      </c>
      <c r="E127" s="46" t="s">
        <v>129</v>
      </c>
      <c r="F127" s="68">
        <v>21555651</v>
      </c>
      <c r="G127" s="68">
        <v>13407893.439999999</v>
      </c>
      <c r="H127" s="68">
        <v>21555651</v>
      </c>
      <c r="I127" s="51">
        <v>15076688</v>
      </c>
      <c r="J127" s="51">
        <v>15604320</v>
      </c>
      <c r="K127" s="51">
        <v>16153098</v>
      </c>
      <c r="L127" s="7"/>
    </row>
    <row r="128" spans="1:12" s="8" customFormat="1" ht="58.5" customHeight="1" x14ac:dyDescent="0.2">
      <c r="A128" s="35"/>
      <c r="B128" s="20" t="s">
        <v>117</v>
      </c>
      <c r="C128" s="19" t="s">
        <v>136</v>
      </c>
      <c r="D128" s="23" t="s">
        <v>80</v>
      </c>
      <c r="E128" s="46" t="s">
        <v>128</v>
      </c>
      <c r="F128" s="68">
        <v>369028.44</v>
      </c>
      <c r="G128" s="68">
        <v>369028.44</v>
      </c>
      <c r="H128" s="68">
        <v>369028.44</v>
      </c>
      <c r="I128" s="51">
        <v>0</v>
      </c>
      <c r="J128" s="51">
        <v>0</v>
      </c>
      <c r="K128" s="51">
        <v>0</v>
      </c>
      <c r="L128" s="7"/>
    </row>
    <row r="129" spans="1:12" s="8" customFormat="1" ht="36" customHeight="1" x14ac:dyDescent="0.2">
      <c r="A129" s="66" t="s">
        <v>114</v>
      </c>
      <c r="B129" s="21" t="s">
        <v>137</v>
      </c>
      <c r="C129" s="18" t="s">
        <v>138</v>
      </c>
      <c r="D129" s="21" t="s">
        <v>119</v>
      </c>
      <c r="E129" s="48"/>
      <c r="F129" s="55">
        <f t="shared" ref="F129:K129" si="16">SUM(F130:F137)</f>
        <v>1213254254.95</v>
      </c>
      <c r="G129" s="55">
        <f t="shared" si="16"/>
        <v>891921593.61000001</v>
      </c>
      <c r="H129" s="55">
        <f t="shared" si="16"/>
        <v>1213254254.95</v>
      </c>
      <c r="I129" s="56">
        <f t="shared" si="16"/>
        <v>1397346475.6800001</v>
      </c>
      <c r="J129" s="56">
        <f t="shared" si="16"/>
        <v>1403698986.24</v>
      </c>
      <c r="K129" s="56">
        <f t="shared" si="16"/>
        <v>1406951571.52</v>
      </c>
      <c r="L129" s="7"/>
    </row>
    <row r="130" spans="1:12" s="8" customFormat="1" ht="39.75" customHeight="1" x14ac:dyDescent="0.2">
      <c r="A130" s="35"/>
      <c r="B130" s="20" t="s">
        <v>119</v>
      </c>
      <c r="C130" s="19" t="s">
        <v>139</v>
      </c>
      <c r="D130" s="23" t="s">
        <v>81</v>
      </c>
      <c r="E130" s="46" t="s">
        <v>129</v>
      </c>
      <c r="F130" s="68">
        <v>1168240000</v>
      </c>
      <c r="G130" s="68">
        <v>862488507</v>
      </c>
      <c r="H130" s="68">
        <v>1168240000</v>
      </c>
      <c r="I130" s="51">
        <v>1331426840</v>
      </c>
      <c r="J130" s="51">
        <v>1331426840</v>
      </c>
      <c r="K130" s="51">
        <v>1331426840</v>
      </c>
      <c r="L130" s="7"/>
    </row>
    <row r="131" spans="1:12" s="8" customFormat="1" ht="25.5" x14ac:dyDescent="0.2">
      <c r="A131" s="35"/>
      <c r="B131" s="20" t="s">
        <v>119</v>
      </c>
      <c r="C131" s="19" t="s">
        <v>140</v>
      </c>
      <c r="D131" s="23" t="s">
        <v>81</v>
      </c>
      <c r="E131" s="46" t="s">
        <v>30</v>
      </c>
      <c r="F131" s="68">
        <v>25794666.02</v>
      </c>
      <c r="G131" s="68">
        <v>21569296.440000001</v>
      </c>
      <c r="H131" s="68">
        <v>25794666.02</v>
      </c>
      <c r="I131" s="51">
        <v>30873394</v>
      </c>
      <c r="J131" s="51">
        <v>30873394</v>
      </c>
      <c r="K131" s="51">
        <v>30873394</v>
      </c>
      <c r="L131" s="7"/>
    </row>
    <row r="132" spans="1:12" s="8" customFormat="1" ht="63.75" customHeight="1" x14ac:dyDescent="0.2">
      <c r="A132" s="35"/>
      <c r="B132" s="20" t="s">
        <v>119</v>
      </c>
      <c r="C132" s="19" t="s">
        <v>141</v>
      </c>
      <c r="D132" s="23" t="s">
        <v>81</v>
      </c>
      <c r="E132" s="46" t="s">
        <v>128</v>
      </c>
      <c r="F132" s="68">
        <v>277200</v>
      </c>
      <c r="G132" s="68">
        <v>176244</v>
      </c>
      <c r="H132" s="68">
        <v>277200</v>
      </c>
      <c r="I132" s="51">
        <v>273600</v>
      </c>
      <c r="J132" s="51">
        <v>277200</v>
      </c>
      <c r="K132" s="51">
        <v>280800</v>
      </c>
      <c r="L132" s="7"/>
    </row>
    <row r="133" spans="1:12" s="8" customFormat="1" ht="38.25" x14ac:dyDescent="0.2">
      <c r="A133" s="35"/>
      <c r="B133" s="20" t="s">
        <v>119</v>
      </c>
      <c r="C133" s="19" t="s">
        <v>142</v>
      </c>
      <c r="D133" s="23" t="s">
        <v>81</v>
      </c>
      <c r="E133" s="46" t="s">
        <v>76</v>
      </c>
      <c r="F133" s="68">
        <v>4174500</v>
      </c>
      <c r="G133" s="68">
        <v>3478750</v>
      </c>
      <c r="H133" s="68">
        <v>4174500</v>
      </c>
      <c r="I133" s="51">
        <v>4392200</v>
      </c>
      <c r="J133" s="51">
        <v>4392200</v>
      </c>
      <c r="K133" s="51">
        <v>4392200</v>
      </c>
      <c r="L133" s="7"/>
    </row>
    <row r="134" spans="1:12" s="8" customFormat="1" ht="80.25" customHeight="1" x14ac:dyDescent="0.2">
      <c r="A134" s="35"/>
      <c r="B134" s="20" t="s">
        <v>119</v>
      </c>
      <c r="C134" s="19" t="s">
        <v>143</v>
      </c>
      <c r="D134" s="23" t="s">
        <v>82</v>
      </c>
      <c r="E134" s="46" t="s">
        <v>129</v>
      </c>
      <c r="F134" s="12">
        <v>6184248</v>
      </c>
      <c r="G134" s="12">
        <v>4178663.17</v>
      </c>
      <c r="H134" s="12">
        <v>6184248</v>
      </c>
      <c r="I134" s="51">
        <v>7606402</v>
      </c>
      <c r="J134" s="51">
        <v>7606402</v>
      </c>
      <c r="K134" s="51">
        <v>7606402</v>
      </c>
      <c r="L134" s="7"/>
    </row>
    <row r="135" spans="1:12" s="8" customFormat="1" ht="73.5" customHeight="1" x14ac:dyDescent="0.2">
      <c r="A135" s="35"/>
      <c r="B135" s="20" t="s">
        <v>119</v>
      </c>
      <c r="C135" s="19" t="s">
        <v>144</v>
      </c>
      <c r="D135" s="23" t="s">
        <v>83</v>
      </c>
      <c r="E135" s="46" t="s">
        <v>30</v>
      </c>
      <c r="F135" s="12">
        <v>8553507.9299999997</v>
      </c>
      <c r="G135" s="12">
        <v>0</v>
      </c>
      <c r="H135" s="12">
        <v>8553507.9299999997</v>
      </c>
      <c r="I135" s="51">
        <v>22602787.68</v>
      </c>
      <c r="J135" s="51">
        <v>29096406.239999998</v>
      </c>
      <c r="K135" s="51">
        <v>32343215.52</v>
      </c>
      <c r="L135" s="7"/>
    </row>
    <row r="136" spans="1:12" s="8" customFormat="1" ht="54" hidden="1" customHeight="1" x14ac:dyDescent="0.2">
      <c r="A136" s="35"/>
      <c r="B136" s="20" t="s">
        <v>119</v>
      </c>
      <c r="C136" s="19" t="s">
        <v>145</v>
      </c>
      <c r="D136" s="23" t="s">
        <v>246</v>
      </c>
      <c r="E136" s="46" t="s">
        <v>30</v>
      </c>
      <c r="F136" s="12"/>
      <c r="G136" s="12"/>
      <c r="H136" s="12"/>
      <c r="I136" s="51"/>
      <c r="J136" s="51"/>
      <c r="K136" s="51"/>
      <c r="L136" s="7"/>
    </row>
    <row r="137" spans="1:12" s="8" customFormat="1" ht="66.75" customHeight="1" x14ac:dyDescent="0.2">
      <c r="A137" s="35"/>
      <c r="B137" s="20" t="s">
        <v>119</v>
      </c>
      <c r="C137" s="19" t="s">
        <v>146</v>
      </c>
      <c r="D137" s="23" t="s">
        <v>84</v>
      </c>
      <c r="E137" s="46" t="s">
        <v>30</v>
      </c>
      <c r="F137" s="12">
        <v>30133</v>
      </c>
      <c r="G137" s="12">
        <v>30133</v>
      </c>
      <c r="H137" s="12">
        <v>30133</v>
      </c>
      <c r="I137" s="51">
        <v>171252</v>
      </c>
      <c r="J137" s="51">
        <v>26544</v>
      </c>
      <c r="K137" s="51">
        <v>28720</v>
      </c>
      <c r="L137" s="7"/>
    </row>
    <row r="138" spans="1:12" s="8" customFormat="1" ht="31.5" customHeight="1" x14ac:dyDescent="0.2">
      <c r="A138" s="66" t="s">
        <v>116</v>
      </c>
      <c r="B138" s="52" t="s">
        <v>19</v>
      </c>
      <c r="C138" s="53" t="s">
        <v>147</v>
      </c>
      <c r="D138" s="54" t="s">
        <v>19</v>
      </c>
      <c r="E138" s="48"/>
      <c r="F138" s="55">
        <f t="shared" ref="F138:K138" si="17">SUM(F139:F146)</f>
        <v>170769138.09</v>
      </c>
      <c r="G138" s="55">
        <f t="shared" si="17"/>
        <v>120289443.32000001</v>
      </c>
      <c r="H138" s="55">
        <f t="shared" si="17"/>
        <v>170769138.09</v>
      </c>
      <c r="I138" s="56">
        <f t="shared" si="17"/>
        <v>122294952.03999999</v>
      </c>
      <c r="J138" s="56">
        <f t="shared" si="17"/>
        <v>121505304.66</v>
      </c>
      <c r="K138" s="56">
        <f t="shared" si="17"/>
        <v>119630424.66</v>
      </c>
      <c r="L138" s="7"/>
    </row>
    <row r="139" spans="1:12" s="8" customFormat="1" ht="63.75" x14ac:dyDescent="0.2">
      <c r="A139" s="35"/>
      <c r="B139" s="20" t="s">
        <v>19</v>
      </c>
      <c r="C139" s="19" t="s">
        <v>149</v>
      </c>
      <c r="D139" s="23" t="s">
        <v>85</v>
      </c>
      <c r="E139" s="46" t="s">
        <v>128</v>
      </c>
      <c r="F139" s="68">
        <v>47763608.899999999</v>
      </c>
      <c r="G139" s="68">
        <v>31887000.760000002</v>
      </c>
      <c r="H139" s="68">
        <v>47763608.899999999</v>
      </c>
      <c r="I139" s="51">
        <v>53850329.420000002</v>
      </c>
      <c r="J139" s="51">
        <v>53850329.420000002</v>
      </c>
      <c r="K139" s="51">
        <v>53850329.420000002</v>
      </c>
      <c r="L139" s="7"/>
    </row>
    <row r="140" spans="1:12" s="8" customFormat="1" ht="63.75" x14ac:dyDescent="0.2">
      <c r="A140" s="35"/>
      <c r="B140" s="20" t="s">
        <v>19</v>
      </c>
      <c r="C140" s="19" t="s">
        <v>150</v>
      </c>
      <c r="D140" s="23" t="s">
        <v>85</v>
      </c>
      <c r="E140" s="46" t="s">
        <v>148</v>
      </c>
      <c r="F140" s="68">
        <v>441400</v>
      </c>
      <c r="G140" s="68">
        <v>359600</v>
      </c>
      <c r="H140" s="68">
        <v>441400</v>
      </c>
      <c r="I140" s="51">
        <v>476700</v>
      </c>
      <c r="J140" s="51">
        <v>476700</v>
      </c>
      <c r="K140" s="51">
        <v>476700</v>
      </c>
      <c r="L140" s="7"/>
    </row>
    <row r="141" spans="1:12" s="8" customFormat="1" ht="63.75" x14ac:dyDescent="0.2">
      <c r="A141" s="35"/>
      <c r="B141" s="20" t="s">
        <v>19</v>
      </c>
      <c r="C141" s="19" t="s">
        <v>151</v>
      </c>
      <c r="D141" s="23" t="s">
        <v>85</v>
      </c>
      <c r="E141" s="46" t="s">
        <v>76</v>
      </c>
      <c r="F141" s="68">
        <v>285458</v>
      </c>
      <c r="G141" s="68">
        <v>277911</v>
      </c>
      <c r="H141" s="68">
        <v>285458</v>
      </c>
      <c r="I141" s="51">
        <v>296720</v>
      </c>
      <c r="J141" s="51">
        <v>296720</v>
      </c>
      <c r="K141" s="51">
        <v>296720</v>
      </c>
      <c r="L141" s="7"/>
    </row>
    <row r="142" spans="1:12" s="8" customFormat="1" ht="114.75" x14ac:dyDescent="0.2">
      <c r="A142" s="35"/>
      <c r="B142" s="20" t="s">
        <v>19</v>
      </c>
      <c r="C142" s="19" t="s">
        <v>326</v>
      </c>
      <c r="D142" s="23" t="s">
        <v>327</v>
      </c>
      <c r="E142" s="46" t="s">
        <v>129</v>
      </c>
      <c r="F142" s="68">
        <v>1796760</v>
      </c>
      <c r="G142" s="68">
        <v>1371564.2</v>
      </c>
      <c r="H142" s="68">
        <v>1796760</v>
      </c>
      <c r="I142" s="51">
        <v>1822800</v>
      </c>
      <c r="J142" s="51">
        <v>1874880</v>
      </c>
      <c r="K142" s="51">
        <v>1874880</v>
      </c>
      <c r="L142" s="7"/>
    </row>
    <row r="143" spans="1:12" s="8" customFormat="1" ht="63.75" x14ac:dyDescent="0.2">
      <c r="A143" s="35"/>
      <c r="B143" s="20" t="s">
        <v>19</v>
      </c>
      <c r="C143" s="19" t="s">
        <v>276</v>
      </c>
      <c r="D143" s="23" t="s">
        <v>275</v>
      </c>
      <c r="E143" s="46" t="s">
        <v>129</v>
      </c>
      <c r="F143" s="68">
        <v>4420911.41</v>
      </c>
      <c r="G143" s="68">
        <v>3659264.75</v>
      </c>
      <c r="H143" s="68">
        <v>4420911.41</v>
      </c>
      <c r="I143" s="51">
        <v>4446082.62</v>
      </c>
      <c r="J143" s="51">
        <v>4854275.24</v>
      </c>
      <c r="K143" s="51">
        <v>4854275.24</v>
      </c>
      <c r="L143" s="7"/>
    </row>
    <row r="144" spans="1:12" s="8" customFormat="1" ht="102" x14ac:dyDescent="0.2">
      <c r="A144" s="35"/>
      <c r="B144" s="20" t="s">
        <v>19</v>
      </c>
      <c r="C144" s="19" t="s">
        <v>184</v>
      </c>
      <c r="D144" s="23" t="s">
        <v>328</v>
      </c>
      <c r="E144" s="46" t="s">
        <v>129</v>
      </c>
      <c r="F144" s="68">
        <v>76245120</v>
      </c>
      <c r="G144" s="68">
        <v>46768605.630000003</v>
      </c>
      <c r="H144" s="68">
        <v>76245120</v>
      </c>
      <c r="I144" s="51">
        <v>61402320</v>
      </c>
      <c r="J144" s="51">
        <v>60152400</v>
      </c>
      <c r="K144" s="51">
        <v>58277520</v>
      </c>
      <c r="L144" s="7"/>
    </row>
    <row r="145" spans="1:12" s="8" customFormat="1" ht="33" customHeight="1" x14ac:dyDescent="0.2">
      <c r="A145" s="35"/>
      <c r="B145" s="20" t="s">
        <v>154</v>
      </c>
      <c r="C145" s="19" t="s">
        <v>237</v>
      </c>
      <c r="D145" s="23" t="s">
        <v>86</v>
      </c>
      <c r="E145" s="46" t="s">
        <v>76</v>
      </c>
      <c r="F145" s="12">
        <v>2521114</v>
      </c>
      <c r="G145" s="12">
        <v>2521114</v>
      </c>
      <c r="H145" s="12">
        <v>2521114</v>
      </c>
      <c r="I145" s="51">
        <v>0</v>
      </c>
      <c r="J145" s="51">
        <v>0</v>
      </c>
      <c r="K145" s="51">
        <v>0</v>
      </c>
      <c r="L145" s="7"/>
    </row>
    <row r="146" spans="1:12" s="8" customFormat="1" ht="38.25" customHeight="1" x14ac:dyDescent="0.2">
      <c r="A146" s="35"/>
      <c r="B146" s="20" t="s">
        <v>154</v>
      </c>
      <c r="C146" s="19" t="s">
        <v>185</v>
      </c>
      <c r="D146" s="23" t="s">
        <v>86</v>
      </c>
      <c r="E146" s="46" t="s">
        <v>30</v>
      </c>
      <c r="F146" s="12">
        <v>37294765.780000001</v>
      </c>
      <c r="G146" s="12">
        <v>33444382.98</v>
      </c>
      <c r="H146" s="12">
        <v>37294765.780000001</v>
      </c>
      <c r="I146" s="51">
        <v>0</v>
      </c>
      <c r="J146" s="51">
        <v>0</v>
      </c>
      <c r="K146" s="51">
        <v>0</v>
      </c>
      <c r="L146" s="7"/>
    </row>
    <row r="147" spans="1:12" s="8" customFormat="1" ht="35.25" customHeight="1" x14ac:dyDescent="0.2">
      <c r="A147" s="66" t="s">
        <v>118</v>
      </c>
      <c r="B147" s="52" t="s">
        <v>329</v>
      </c>
      <c r="C147" s="18" t="s">
        <v>330</v>
      </c>
      <c r="D147" s="22" t="s">
        <v>154</v>
      </c>
      <c r="E147" s="48"/>
      <c r="F147" s="87">
        <f>F148</f>
        <v>49000000</v>
      </c>
      <c r="G147" s="87">
        <f t="shared" ref="G147:K147" si="18">G148</f>
        <v>49000000</v>
      </c>
      <c r="H147" s="87">
        <f t="shared" si="18"/>
        <v>49000000</v>
      </c>
      <c r="I147" s="87">
        <f t="shared" si="18"/>
        <v>0</v>
      </c>
      <c r="J147" s="87">
        <f t="shared" si="18"/>
        <v>0</v>
      </c>
      <c r="K147" s="87">
        <f t="shared" si="18"/>
        <v>0</v>
      </c>
      <c r="L147" s="7"/>
    </row>
    <row r="148" spans="1:12" s="8" customFormat="1" ht="35.25" customHeight="1" x14ac:dyDescent="0.2">
      <c r="A148" s="35"/>
      <c r="B148" s="20" t="s">
        <v>331</v>
      </c>
      <c r="C148" s="19" t="s">
        <v>332</v>
      </c>
      <c r="D148" s="24" t="s">
        <v>331</v>
      </c>
      <c r="E148" s="46" t="s">
        <v>30</v>
      </c>
      <c r="F148" s="12">
        <v>49000000</v>
      </c>
      <c r="G148" s="12">
        <v>49000000</v>
      </c>
      <c r="H148" s="47">
        <v>49000000</v>
      </c>
      <c r="I148" s="51">
        <v>0</v>
      </c>
      <c r="J148" s="51">
        <v>0</v>
      </c>
      <c r="K148" s="51">
        <v>0</v>
      </c>
      <c r="L148" s="7"/>
    </row>
    <row r="149" spans="1:12" s="8" customFormat="1" ht="140.25" customHeight="1" x14ac:dyDescent="0.2">
      <c r="A149" s="35"/>
      <c r="B149" s="88" t="s">
        <v>333</v>
      </c>
      <c r="C149" s="18" t="s">
        <v>334</v>
      </c>
      <c r="D149" s="89" t="s">
        <v>335</v>
      </c>
      <c r="E149" s="48"/>
      <c r="F149" s="87">
        <f>F150</f>
        <v>0</v>
      </c>
      <c r="G149" s="87">
        <f>G150</f>
        <v>-62244.480000000003</v>
      </c>
      <c r="H149" s="87">
        <f t="shared" ref="H149:K149" si="19">H150</f>
        <v>0</v>
      </c>
      <c r="I149" s="87">
        <f t="shared" si="19"/>
        <v>0</v>
      </c>
      <c r="J149" s="87">
        <f t="shared" si="19"/>
        <v>0</v>
      </c>
      <c r="K149" s="87">
        <f t="shared" si="19"/>
        <v>0</v>
      </c>
      <c r="L149" s="7"/>
    </row>
    <row r="150" spans="1:12" s="8" customFormat="1" ht="114" customHeight="1" x14ac:dyDescent="0.2">
      <c r="A150" s="35"/>
      <c r="B150" s="90" t="s">
        <v>336</v>
      </c>
      <c r="C150" s="19" t="s">
        <v>337</v>
      </c>
      <c r="D150" s="90" t="s">
        <v>338</v>
      </c>
      <c r="E150" s="46" t="s">
        <v>76</v>
      </c>
      <c r="F150" s="12">
        <v>0</v>
      </c>
      <c r="G150" s="12">
        <v>-62244.480000000003</v>
      </c>
      <c r="H150" s="47">
        <v>0</v>
      </c>
      <c r="I150" s="51">
        <v>0</v>
      </c>
      <c r="J150" s="51">
        <v>0</v>
      </c>
      <c r="K150" s="51">
        <v>0</v>
      </c>
      <c r="L150" s="7"/>
    </row>
    <row r="151" spans="1:12" s="8" customFormat="1" ht="98.25" customHeight="1" x14ac:dyDescent="0.2">
      <c r="A151" s="66" t="s">
        <v>274</v>
      </c>
      <c r="B151" s="52" t="s">
        <v>155</v>
      </c>
      <c r="C151" s="18" t="s">
        <v>156</v>
      </c>
      <c r="D151" s="54" t="s">
        <v>87</v>
      </c>
      <c r="E151" s="48"/>
      <c r="F151" s="55">
        <f>F152</f>
        <v>483.08</v>
      </c>
      <c r="G151" s="55">
        <f t="shared" ref="G151:K151" si="20">G152</f>
        <v>483.08</v>
      </c>
      <c r="H151" s="55">
        <f t="shared" si="20"/>
        <v>483.08</v>
      </c>
      <c r="I151" s="56">
        <f t="shared" si="20"/>
        <v>0</v>
      </c>
      <c r="J151" s="56">
        <f t="shared" si="20"/>
        <v>0</v>
      </c>
      <c r="K151" s="56">
        <f t="shared" si="20"/>
        <v>0</v>
      </c>
      <c r="L151" s="7"/>
    </row>
    <row r="152" spans="1:12" s="8" customFormat="1" ht="104.25" customHeight="1" x14ac:dyDescent="0.2">
      <c r="A152" s="69"/>
      <c r="B152" s="20" t="s">
        <v>155</v>
      </c>
      <c r="C152" s="19" t="s">
        <v>339</v>
      </c>
      <c r="D152" s="25" t="s">
        <v>87</v>
      </c>
      <c r="E152" s="46" t="s">
        <v>30</v>
      </c>
      <c r="F152" s="12">
        <v>483.08</v>
      </c>
      <c r="G152" s="12">
        <v>483.08</v>
      </c>
      <c r="H152" s="12">
        <v>483.08</v>
      </c>
      <c r="I152" s="51">
        <v>0</v>
      </c>
      <c r="J152" s="51">
        <v>0</v>
      </c>
      <c r="K152" s="51">
        <v>0</v>
      </c>
      <c r="L152" s="7"/>
    </row>
    <row r="153" spans="1:12" s="8" customFormat="1" ht="29.25" customHeight="1" x14ac:dyDescent="0.2">
      <c r="A153" s="35"/>
      <c r="B153" s="59"/>
      <c r="C153" s="60"/>
      <c r="D153" s="61"/>
      <c r="E153" s="62" t="s">
        <v>158</v>
      </c>
      <c r="F153" s="70">
        <f t="shared" ref="F153:K153" si="21">F10+F104</f>
        <v>3143004201.5300002</v>
      </c>
      <c r="G153" s="70">
        <f t="shared" si="21"/>
        <v>2494020142.0499997</v>
      </c>
      <c r="H153" s="70">
        <f t="shared" si="21"/>
        <v>3226656608.4900002</v>
      </c>
      <c r="I153" s="71">
        <f t="shared" si="21"/>
        <v>2528723612.73</v>
      </c>
      <c r="J153" s="71">
        <f t="shared" si="21"/>
        <v>2554445010.04</v>
      </c>
      <c r="K153" s="71">
        <f t="shared" si="21"/>
        <v>2574457115.8100004</v>
      </c>
      <c r="L153" s="7"/>
    </row>
    <row r="154" spans="1:12" x14ac:dyDescent="0.2">
      <c r="A154" s="17"/>
      <c r="B154" s="17"/>
      <c r="C154" s="16"/>
      <c r="D154" s="17"/>
      <c r="E154" s="17"/>
    </row>
    <row r="155" spans="1:12" s="5" customFormat="1" x14ac:dyDescent="0.2">
      <c r="A155" s="17"/>
      <c r="B155" s="17"/>
      <c r="C155" s="16"/>
      <c r="D155" s="17"/>
      <c r="E155" s="17"/>
    </row>
    <row r="156" spans="1:12" s="5" customFormat="1" x14ac:dyDescent="0.2">
      <c r="A156" s="17"/>
      <c r="B156" s="17"/>
      <c r="C156" s="16"/>
      <c r="D156" s="17"/>
      <c r="E156" s="17"/>
    </row>
    <row r="157" spans="1:12" s="5" customFormat="1" x14ac:dyDescent="0.2">
      <c r="A157" s="17"/>
      <c r="B157" s="17"/>
      <c r="C157" s="16"/>
      <c r="D157" s="17"/>
      <c r="E157" s="17"/>
    </row>
    <row r="158" spans="1:12" s="5" customFormat="1" x14ac:dyDescent="0.2">
      <c r="A158" s="17"/>
      <c r="B158" s="17"/>
      <c r="C158" s="16"/>
      <c r="D158" s="17"/>
      <c r="E158" s="17"/>
    </row>
    <row r="159" spans="1:12" x14ac:dyDescent="0.2">
      <c r="B159" s="17" t="s">
        <v>242</v>
      </c>
      <c r="C159" s="58"/>
      <c r="D159" s="17"/>
      <c r="E159" s="17"/>
      <c r="F159" s="17"/>
    </row>
    <row r="160" spans="1:12" x14ac:dyDescent="0.2">
      <c r="B160" s="17" t="s">
        <v>243</v>
      </c>
      <c r="C160" s="17"/>
      <c r="D160" s="17"/>
      <c r="E160" s="17"/>
      <c r="F160" s="17" t="s">
        <v>245</v>
      </c>
    </row>
    <row r="161" spans="2:11" x14ac:dyDescent="0.2">
      <c r="B161" s="17" t="s">
        <v>244</v>
      </c>
      <c r="C161" s="17"/>
      <c r="D161" s="17"/>
      <c r="E161" s="17"/>
      <c r="F161" s="17"/>
    </row>
    <row r="162" spans="2:11" x14ac:dyDescent="0.2">
      <c r="I162" s="10"/>
      <c r="J162" s="10"/>
      <c r="K162" s="10"/>
    </row>
    <row r="163" spans="2:11" x14ac:dyDescent="0.2">
      <c r="I163" s="10"/>
      <c r="J163" s="10"/>
      <c r="K163" s="10"/>
    </row>
  </sheetData>
  <autoFilter ref="C1:C163"/>
  <mergeCells count="12">
    <mergeCell ref="A2:K2"/>
    <mergeCell ref="A6:A8"/>
    <mergeCell ref="C6:D7"/>
    <mergeCell ref="F6:F8"/>
    <mergeCell ref="G6:G8"/>
    <mergeCell ref="H6:H8"/>
    <mergeCell ref="B6:B8"/>
    <mergeCell ref="I6:K6"/>
    <mergeCell ref="I7:I8"/>
    <mergeCell ref="J7:J8"/>
    <mergeCell ref="K7:K8"/>
    <mergeCell ref="E6:E8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 alignWithMargins="0"/>
  <rowBreaks count="1" manualBreakCount="1">
    <brk id="1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Степанова</dc:creator>
  <cp:lastModifiedBy>Семенова</cp:lastModifiedBy>
  <cp:lastPrinted>2025-11-05T08:16:13Z</cp:lastPrinted>
  <dcterms:created xsi:type="dcterms:W3CDTF">2017-11-03T06:05:14Z</dcterms:created>
  <dcterms:modified xsi:type="dcterms:W3CDTF">2025-11-12T06:13:15Z</dcterms:modified>
</cp:coreProperties>
</file>