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310" yWindow="735" windowWidth="25650" windowHeight="15015"/>
  </bookViews>
  <sheets>
    <sheet name="прогноз основных характеристик" sheetId="6" r:id="rId1"/>
  </sheets>
  <definedNames>
    <definedName name="_xlnm._FilterDatabase" localSheetId="0" hidden="1">'прогноз основных характеристик'!$A$5:$Q$5</definedName>
    <definedName name="_xlnm.Print_Titles" localSheetId="0">'прогноз основных характеристик'!$3:$4</definedName>
    <definedName name="_xlnm.Print_Area" localSheetId="0">'прогноз основных характеристик'!$A$1:$Q$30</definedName>
    <definedName name="Регионы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6" l="1"/>
  <c r="P16" i="6"/>
  <c r="O16" i="6"/>
  <c r="N16" i="6"/>
  <c r="M16" i="6"/>
  <c r="J7" i="6" l="1"/>
  <c r="K7" i="6"/>
  <c r="L7" i="6"/>
  <c r="O12" i="6"/>
  <c r="N12" i="6"/>
  <c r="I7" i="6"/>
  <c r="H7" i="6"/>
  <c r="C7" i="6"/>
  <c r="M6" i="6" l="1"/>
  <c r="Q14" i="6" l="1"/>
  <c r="P14" i="6"/>
  <c r="Q13" i="6"/>
  <c r="P13" i="6"/>
  <c r="Q12" i="6"/>
  <c r="P12" i="6"/>
  <c r="E7" i="6"/>
  <c r="F7" i="6"/>
  <c r="G7" i="6"/>
  <c r="C15" i="6"/>
  <c r="C17" i="6" s="1"/>
  <c r="D7" i="6"/>
  <c r="M12" i="6"/>
  <c r="D15" i="6" l="1"/>
  <c r="D17" i="6" s="1"/>
  <c r="E15" i="6"/>
  <c r="E17" i="6" s="1"/>
  <c r="F15" i="6"/>
  <c r="G15" i="6"/>
  <c r="G17" i="6" s="1"/>
  <c r="H15" i="6"/>
  <c r="I15" i="6"/>
  <c r="J15" i="6"/>
  <c r="K15" i="6"/>
  <c r="L15" i="6"/>
  <c r="Q7" i="6"/>
  <c r="Q8" i="6"/>
  <c r="Q9" i="6"/>
  <c r="Q10" i="6"/>
  <c r="Q11" i="6"/>
  <c r="Q6" i="6"/>
  <c r="P7" i="6"/>
  <c r="P8" i="6"/>
  <c r="P9" i="6"/>
  <c r="P10" i="6"/>
  <c r="P11" i="6"/>
  <c r="P6" i="6"/>
  <c r="O7" i="6"/>
  <c r="O8" i="6"/>
  <c r="O9" i="6"/>
  <c r="O10" i="6"/>
  <c r="O11" i="6"/>
  <c r="O6" i="6"/>
  <c r="N7" i="6"/>
  <c r="N8" i="6"/>
  <c r="N9" i="6"/>
  <c r="N10" i="6"/>
  <c r="N11" i="6"/>
  <c r="N6" i="6"/>
  <c r="M7" i="6"/>
  <c r="M8" i="6"/>
  <c r="M9" i="6"/>
  <c r="M10" i="6"/>
  <c r="M11" i="6"/>
  <c r="L17" i="6" l="1"/>
  <c r="Q15" i="6"/>
  <c r="Q17" i="6" s="1"/>
  <c r="K17" i="6"/>
  <c r="P15" i="6"/>
  <c r="P17" i="6" s="1"/>
  <c r="J17" i="6"/>
  <c r="O15" i="6"/>
  <c r="O17" i="6" s="1"/>
  <c r="H17" i="6"/>
  <c r="M15" i="6"/>
  <c r="M17" i="6" s="1"/>
  <c r="I17" i="6"/>
  <c r="N15" i="6"/>
  <c r="N17" i="6" s="1"/>
  <c r="F17" i="6"/>
</calcChain>
</file>

<file path=xl/sharedStrings.xml><?xml version="1.0" encoding="utf-8"?>
<sst xmlns="http://schemas.openxmlformats.org/spreadsheetml/2006/main" count="47" uniqueCount="37">
  <si>
    <t xml:space="preserve">Код бюджетной классификации </t>
  </si>
  <si>
    <t xml:space="preserve">Наименование </t>
  </si>
  <si>
    <t>Консолидированный бюджет</t>
  </si>
  <si>
    <t>1 00 00000 00 0000 000</t>
  </si>
  <si>
    <t xml:space="preserve">НАЛОГОВЫЕ И НЕНАЛОГОВЫЕ ДОХОДЫ                                 </t>
  </si>
  <si>
    <t>2 00 00000 00 0000 000</t>
  </si>
  <si>
    <t>БЕЗВОЗМЕЗДНЫЕ ПОСТУПЛЕНИЯ</t>
  </si>
  <si>
    <t>ИТОГО ДОХОДОВ</t>
  </si>
  <si>
    <t>ИТОГО РАСХОДОВ</t>
  </si>
  <si>
    <t>ДЕФИЦИТ БЮДЖЕТА (-), ПРОФИЦИТ БЮДЖЕТА (+)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</si>
  <si>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</si>
  <si>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</si>
  <si>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</si>
  <si>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</si>
  <si>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</si>
  <si>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</si>
  <si>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</si>
  <si>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</si>
  <si>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2026 год</t>
  </si>
  <si>
    <t>2027 год</t>
  </si>
  <si>
    <t>Бюджет муниципального района</t>
  </si>
  <si>
    <t>Бюджеты сельских поселений</t>
  </si>
  <si>
    <t>тыс.рублей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</si>
  <si>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</si>
  <si>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</si>
  <si>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</si>
  <si>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</si>
  <si>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2 07 00000 00 0000 000</t>
  </si>
  <si>
    <t>ПРОЧИЕ БЕЗВОЗМЕЗДНЫЕ ПОСТУПЛЕНИЯ</t>
  </si>
  <si>
    <t>ПРОГНОЗ ОСНОВНЫХ ХАРАКТЕРИСТИК КОНСОЛИДИРОВАННОГО БЮДЖЕТА БРЯНСКОГО РАЙОНА НА 2026 ГОД И НА ПЛАНОВЫЙ ПЕРИОД 2027 И 2028 ГОДОВ</t>
  </si>
  <si>
    <t>2024 год (исполнение)</t>
  </si>
  <si>
    <t>2025 год (оценка)</t>
  </si>
  <si>
    <t>2028 год</t>
  </si>
  <si>
    <t>Заместитель главы администрации</t>
  </si>
  <si>
    <t>Брянского района  –  начальник</t>
  </si>
  <si>
    <t xml:space="preserve"> С.Н.Воронцова</t>
  </si>
  <si>
    <t xml:space="preserve">финансового управления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</si>
</sst>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name val="Segoe UI"/>
      <family val="2"/>
      <charset val="204"/>
    </font>
    <font>
      <sz val="12"/>
      <name val="Segoe UI"/>
      <family val="2"/>
      <charset val="204"/>
    </font>
    <font>
      <i/>
      <sz val="12"/>
      <name val="Segoe UI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4"/>
      <name val="Segoe UI"/>
      <family val="2"/>
      <charset val="204"/>
    </font>
    <font>
      <sz val="12"/>
      <name val="Segoe UI Emoj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3" fillId="0" borderId="0">
      <alignment wrapText="1"/>
    </xf>
    <xf numFmtId="0" fontId="3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3" fillId="0" borderId="0">
      <alignment horizontal="right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5" fillId="0" borderId="2">
      <alignment vertical="top" wrapText="1"/>
    </xf>
    <xf numFmtId="1" fontId="3" fillId="0" borderId="2">
      <alignment horizontal="center" vertical="top" shrinkToFit="1"/>
    </xf>
    <xf numFmtId="4" fontId="5" fillId="3" borderId="2">
      <alignment horizontal="right" vertical="top" shrinkToFit="1"/>
    </xf>
    <xf numFmtId="10" fontId="5" fillId="3" borderId="2">
      <alignment horizontal="right" vertical="top" shrinkToFit="1"/>
    </xf>
    <xf numFmtId="0" fontId="5" fillId="0" borderId="2">
      <alignment horizontal="left"/>
    </xf>
    <xf numFmtId="4" fontId="5" fillId="2" borderId="2">
      <alignment horizontal="right" vertical="top" shrinkToFit="1"/>
    </xf>
    <xf numFmtId="10" fontId="5" fillId="2" borderId="2">
      <alignment horizontal="right" vertical="top" shrinkToFit="1"/>
    </xf>
    <xf numFmtId="0" fontId="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4" borderId="0"/>
    <xf numFmtId="1" fontId="3" fillId="0" borderId="2">
      <alignment horizontal="left" vertical="top" wrapText="1" indent="2"/>
    </xf>
    <xf numFmtId="0" fontId="3" fillId="4" borderId="0">
      <alignment shrinkToFit="1"/>
    </xf>
    <xf numFmtId="4" fontId="3" fillId="0" borderId="2">
      <alignment horizontal="right" vertical="top" shrinkToFit="1"/>
    </xf>
    <xf numFmtId="10" fontId="3" fillId="0" borderId="2">
      <alignment horizontal="right" vertical="top" shrinkToFit="1"/>
    </xf>
    <xf numFmtId="0" fontId="3" fillId="0" borderId="0">
      <alignment vertical="top"/>
    </xf>
    <xf numFmtId="0" fontId="3" fillId="4" borderId="0">
      <alignment horizontal="center"/>
    </xf>
    <xf numFmtId="0" fontId="3" fillId="4" borderId="0">
      <alignment horizontal="left"/>
    </xf>
    <xf numFmtId="4" fontId="9" fillId="0" borderId="3">
      <alignment horizontal="right"/>
    </xf>
    <xf numFmtId="0" fontId="10" fillId="0" borderId="0"/>
    <xf numFmtId="0" fontId="1" fillId="0" borderId="0"/>
    <xf numFmtId="0" fontId="11" fillId="0" borderId="0">
      <alignment vertical="top" wrapText="1"/>
    </xf>
    <xf numFmtId="9" fontId="13" fillId="0" borderId="0" applyFont="0" applyFill="0" applyBorder="0" applyAlignment="0" applyProtection="0"/>
  </cellStyleXfs>
  <cellXfs count="27">
    <xf numFmtId="0" fontId="0" fillId="0" borderId="0" xfId="0"/>
    <xf numFmtId="0" fontId="7" fillId="5" borderId="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164" fontId="8" fillId="5" borderId="0" xfId="0" applyNumberFormat="1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4" fontId="8" fillId="5" borderId="0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>
      <alignment horizontal="left" vertical="center" wrapText="1"/>
    </xf>
    <xf numFmtId="4" fontId="7" fillId="5" borderId="1" xfId="56" applyNumberFormat="1" applyFont="1" applyFill="1" applyBorder="1" applyAlignment="1">
      <alignment horizontal="center" vertical="center" wrapText="1"/>
    </xf>
    <xf numFmtId="4" fontId="7" fillId="5" borderId="0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</cellXfs>
  <cellStyles count="57">
    <cellStyle name="br" xfId="41"/>
    <cellStyle name="col" xfId="40"/>
    <cellStyle name="Normal 2" xfId="1"/>
    <cellStyle name="Normal 3" xfId="55"/>
    <cellStyle name="style0" xfId="42"/>
    <cellStyle name="td" xfId="43"/>
    <cellStyle name="tr" xfId="39"/>
    <cellStyle name="xl21" xfId="44"/>
    <cellStyle name="xl22" xfId="7"/>
    <cellStyle name="xl23" xfId="45"/>
    <cellStyle name="xl24" xfId="3"/>
    <cellStyle name="xl25" xfId="8"/>
    <cellStyle name="xl26" xfId="32"/>
    <cellStyle name="xl27" xfId="9"/>
    <cellStyle name="xl28" xfId="10"/>
    <cellStyle name="xl29" xfId="11"/>
    <cellStyle name="xl30" xfId="12"/>
    <cellStyle name="xl31" xfId="13"/>
    <cellStyle name="xl32" xfId="14"/>
    <cellStyle name="xl33" xfId="46"/>
    <cellStyle name="xl34" xfId="15"/>
    <cellStyle name="xl35" xfId="16"/>
    <cellStyle name="xl36" xfId="17"/>
    <cellStyle name="xl37" xfId="18"/>
    <cellStyle name="xl38" xfId="35"/>
    <cellStyle name="xl39" xfId="19"/>
    <cellStyle name="xl40" xfId="47"/>
    <cellStyle name="xl41" xfId="36"/>
    <cellStyle name="xl42" xfId="2"/>
    <cellStyle name="xl43" xfId="20"/>
    <cellStyle name="xl44" xfId="21"/>
    <cellStyle name="xl45" xfId="22"/>
    <cellStyle name="xl46" xfId="23"/>
    <cellStyle name="xl47" xfId="24"/>
    <cellStyle name="xl48" xfId="25"/>
    <cellStyle name="xl49" xfId="26"/>
    <cellStyle name="xl50" xfId="27"/>
    <cellStyle name="xl51" xfId="28"/>
    <cellStyle name="xl52" xfId="29"/>
    <cellStyle name="xl53" xfId="30"/>
    <cellStyle name="xl54" xfId="38"/>
    <cellStyle name="xl55" xfId="48"/>
    <cellStyle name="xl56" xfId="37"/>
    <cellStyle name="xl57" xfId="4"/>
    <cellStyle name="xl58" xfId="5"/>
    <cellStyle name="xl59" xfId="6"/>
    <cellStyle name="xl60" xfId="49"/>
    <cellStyle name="xl61" xfId="31"/>
    <cellStyle name="xl62" xfId="50"/>
    <cellStyle name="xl63" xfId="51"/>
    <cellStyle name="xl64" xfId="33"/>
    <cellStyle name="xl65" xfId="34"/>
    <cellStyle name="xl96" xfId="52"/>
    <cellStyle name="Обычный" xfId="0" builtinId="0"/>
    <cellStyle name="Обычный 2" xfId="53"/>
    <cellStyle name="Обычный 3" xfId="54"/>
    <cellStyle name="Процентный" xfId="56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view="pageBreakPreview" zoomScale="70" zoomScaleNormal="85" zoomScaleSheetLayoutView="70" workbookViewId="0">
      <pane ySplit="5" topLeftCell="A12" activePane="bottomLeft" state="frozen"/>
      <selection pane="bottomLeft" activeCell="F14" sqref="F14"/>
    </sheetView>
  </sheetViews>
  <sheetFormatPr defaultColWidth="9.140625" defaultRowHeight="17.25" x14ac:dyDescent="0.2"/>
  <cols>
    <col min="1" max="1" width="25.7109375" style="1" customWidth="1"/>
    <col min="2" max="2" width="36.7109375" style="1" customWidth="1"/>
    <col min="3" max="17" width="23.7109375" style="1" customWidth="1"/>
    <col min="18" max="20" width="20.5703125" style="1" bestFit="1" customWidth="1"/>
    <col min="21" max="16384" width="9.140625" style="1"/>
  </cols>
  <sheetData>
    <row r="1" spans="1:19" ht="48.75" customHeight="1" x14ac:dyDescent="0.2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9" ht="24" customHeight="1" x14ac:dyDescent="0.2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ht="30.75" customHeight="1" x14ac:dyDescent="0.2">
      <c r="A3" s="23" t="s">
        <v>0</v>
      </c>
      <c r="B3" s="23" t="s">
        <v>1</v>
      </c>
      <c r="C3" s="15" t="s">
        <v>20</v>
      </c>
      <c r="D3" s="16"/>
      <c r="E3" s="16"/>
      <c r="F3" s="16"/>
      <c r="G3" s="17"/>
      <c r="H3" s="18" t="s">
        <v>21</v>
      </c>
      <c r="I3" s="19"/>
      <c r="J3" s="19"/>
      <c r="K3" s="19"/>
      <c r="L3" s="20"/>
      <c r="M3" s="15" t="s">
        <v>2</v>
      </c>
      <c r="N3" s="19"/>
      <c r="O3" s="19"/>
      <c r="P3" s="19"/>
      <c r="Q3" s="20"/>
    </row>
    <row r="4" spans="1:19" ht="55.5" customHeight="1" x14ac:dyDescent="0.2">
      <c r="A4" s="23"/>
      <c r="B4" s="23"/>
      <c r="C4" s="2" t="s">
        <v>30</v>
      </c>
      <c r="D4" s="2" t="s">
        <v>31</v>
      </c>
      <c r="E4" s="2" t="s">
        <v>18</v>
      </c>
      <c r="F4" s="2" t="s">
        <v>19</v>
      </c>
      <c r="G4" s="2" t="s">
        <v>32</v>
      </c>
      <c r="H4" s="2" t="s">
        <v>30</v>
      </c>
      <c r="I4" s="2" t="s">
        <v>31</v>
      </c>
      <c r="J4" s="2" t="s">
        <v>18</v>
      </c>
      <c r="K4" s="2" t="s">
        <v>19</v>
      </c>
      <c r="L4" s="2" t="s">
        <v>32</v>
      </c>
      <c r="M4" s="2" t="s">
        <v>30</v>
      </c>
      <c r="N4" s="2" t="s">
        <v>31</v>
      </c>
      <c r="O4" s="2" t="s">
        <v>18</v>
      </c>
      <c r="P4" s="2" t="s">
        <v>19</v>
      </c>
      <c r="Q4" s="2" t="s">
        <v>32</v>
      </c>
    </row>
    <row r="5" spans="1:19" ht="22.5" customHeight="1" x14ac:dyDescent="0.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9" s="5" customFormat="1" ht="41.25" customHeight="1" x14ac:dyDescent="0.2">
      <c r="A6" s="4" t="s">
        <v>3</v>
      </c>
      <c r="B6" s="4" t="s">
        <v>4</v>
      </c>
      <c r="C6" s="9">
        <v>944645.7</v>
      </c>
      <c r="D6" s="9">
        <v>852768.69</v>
      </c>
      <c r="E6" s="9">
        <v>861614.79</v>
      </c>
      <c r="F6" s="9">
        <v>858065.81</v>
      </c>
      <c r="G6" s="9">
        <v>924962.21</v>
      </c>
      <c r="H6" s="9">
        <v>223223.95122999998</v>
      </c>
      <c r="I6" s="9">
        <v>249610.2</v>
      </c>
      <c r="J6" s="10">
        <v>245400.55299999999</v>
      </c>
      <c r="K6" s="10">
        <v>252498.28099999999</v>
      </c>
      <c r="L6" s="10">
        <v>259771.24100000001</v>
      </c>
      <c r="M6" s="9">
        <f>C6+H6</f>
        <v>1167869.65123</v>
      </c>
      <c r="N6" s="9">
        <f>D6+I6</f>
        <v>1102378.8899999999</v>
      </c>
      <c r="O6" s="9">
        <f>E6+J6</f>
        <v>1107015.3430000001</v>
      </c>
      <c r="P6" s="9">
        <f>F6+K6</f>
        <v>1110564.091</v>
      </c>
      <c r="Q6" s="9">
        <f>G6+L6</f>
        <v>1184733.4509999999</v>
      </c>
    </row>
    <row r="7" spans="1:19" s="7" customFormat="1" ht="42" customHeight="1" x14ac:dyDescent="0.2">
      <c r="A7" s="11" t="s">
        <v>5</v>
      </c>
      <c r="B7" s="4" t="s">
        <v>6</v>
      </c>
      <c r="C7" s="10">
        <f>C8+C9+C10+C11+C13+C14+C12</f>
        <v>2226995.0115900002</v>
      </c>
      <c r="D7" s="10">
        <f>D8+D9+D10+D11+D12+D13+D14</f>
        <v>2373887.92</v>
      </c>
      <c r="E7" s="10">
        <f t="shared" ref="E7:L7" si="0">E8+E9+E10+E11+E12+E13+E14</f>
        <v>1667108.8199999998</v>
      </c>
      <c r="F7" s="10">
        <f t="shared" si="0"/>
        <v>1696379.2</v>
      </c>
      <c r="G7" s="10">
        <f t="shared" si="0"/>
        <v>1649494.91</v>
      </c>
      <c r="H7" s="10">
        <f t="shared" si="0"/>
        <v>130225.2</v>
      </c>
      <c r="I7" s="10">
        <f t="shared" si="0"/>
        <v>133702.5</v>
      </c>
      <c r="J7" s="10">
        <f t="shared" si="0"/>
        <v>87568</v>
      </c>
      <c r="K7" s="10">
        <f t="shared" si="0"/>
        <v>61009.3</v>
      </c>
      <c r="L7" s="10">
        <f t="shared" si="0"/>
        <v>64237.799999999996</v>
      </c>
      <c r="M7" s="9">
        <f t="shared" ref="M7:M12" si="1">C7+H7</f>
        <v>2357220.2115900004</v>
      </c>
      <c r="N7" s="9">
        <f t="shared" ref="N7:N12" si="2">D7+I7</f>
        <v>2507590.42</v>
      </c>
      <c r="O7" s="9">
        <f t="shared" ref="O7:O12" si="3">E7+J7</f>
        <v>1754676.8199999998</v>
      </c>
      <c r="P7" s="9">
        <f t="shared" ref="P7:P14" si="4">F7+K7</f>
        <v>1757388.5</v>
      </c>
      <c r="Q7" s="9">
        <f t="shared" ref="Q7:Q14" si="5">G7+L7</f>
        <v>1713732.71</v>
      </c>
      <c r="R7" s="6"/>
      <c r="S7" s="6"/>
    </row>
    <row r="8" spans="1:19" s="7" customFormat="1" ht="60" customHeight="1" x14ac:dyDescent="0.2">
      <c r="A8" s="11" t="s">
        <v>10</v>
      </c>
      <c r="B8" s="4" t="s">
        <v>11</v>
      </c>
      <c r="C8" s="10">
        <v>23727.5</v>
      </c>
      <c r="D8" s="10">
        <v>21225</v>
      </c>
      <c r="E8" s="10">
        <v>13211</v>
      </c>
      <c r="F8" s="12">
        <v>13645</v>
      </c>
      <c r="G8" s="12">
        <v>3842</v>
      </c>
      <c r="H8" s="10">
        <v>7901.1</v>
      </c>
      <c r="I8" s="10">
        <v>9674.5</v>
      </c>
      <c r="J8" s="10">
        <v>10142.200000000001</v>
      </c>
      <c r="K8" s="10">
        <v>10142.200000000001</v>
      </c>
      <c r="L8" s="10">
        <v>10142.200000000001</v>
      </c>
      <c r="M8" s="9">
        <f t="shared" si="1"/>
        <v>31628.6</v>
      </c>
      <c r="N8" s="9">
        <f t="shared" si="2"/>
        <v>30899.5</v>
      </c>
      <c r="O8" s="9">
        <f t="shared" si="3"/>
        <v>23353.200000000001</v>
      </c>
      <c r="P8" s="9">
        <f t="shared" si="4"/>
        <v>23787.200000000001</v>
      </c>
      <c r="Q8" s="9">
        <f t="shared" si="5"/>
        <v>13984.2</v>
      </c>
      <c r="R8" s="8"/>
      <c r="S8" s="8"/>
    </row>
    <row r="9" spans="1:19" s="7" customFormat="1" ht="75" customHeight="1" x14ac:dyDescent="0.2">
      <c r="A9" s="11" t="s">
        <v>12</v>
      </c>
      <c r="B9" s="4" t="s">
        <v>13</v>
      </c>
      <c r="C9" s="10">
        <v>776211.67146999994</v>
      </c>
      <c r="D9" s="10">
        <v>919639.05</v>
      </c>
      <c r="E9" s="10">
        <v>134256.4</v>
      </c>
      <c r="F9" s="12">
        <v>157529.91</v>
      </c>
      <c r="G9" s="12">
        <v>119070.91</v>
      </c>
      <c r="H9" s="10">
        <v>4525.6000000000004</v>
      </c>
      <c r="I9" s="10">
        <v>4087.7</v>
      </c>
      <c r="J9" s="10">
        <v>5265</v>
      </c>
      <c r="K9" s="10">
        <v>2201.9</v>
      </c>
      <c r="L9" s="10">
        <v>2227.9</v>
      </c>
      <c r="M9" s="9">
        <f t="shared" si="1"/>
        <v>780737.27146999992</v>
      </c>
      <c r="N9" s="9">
        <f t="shared" si="2"/>
        <v>923726.75</v>
      </c>
      <c r="O9" s="9">
        <f t="shared" si="3"/>
        <v>139521.4</v>
      </c>
      <c r="P9" s="9">
        <f t="shared" si="4"/>
        <v>159731.81</v>
      </c>
      <c r="Q9" s="9">
        <f t="shared" si="5"/>
        <v>121298.81</v>
      </c>
      <c r="R9" s="8"/>
      <c r="S9" s="8"/>
    </row>
    <row r="10" spans="1:19" s="7" customFormat="1" ht="59.25" customHeight="1" x14ac:dyDescent="0.2">
      <c r="A10" s="11" t="s">
        <v>14</v>
      </c>
      <c r="B10" s="4" t="s">
        <v>15</v>
      </c>
      <c r="C10" s="10">
        <v>1026251.30874</v>
      </c>
      <c r="D10" s="10">
        <v>1213254.25</v>
      </c>
      <c r="E10" s="10">
        <v>1397346.47</v>
      </c>
      <c r="F10" s="12">
        <v>1403698.99</v>
      </c>
      <c r="G10" s="12">
        <v>1406951.57</v>
      </c>
      <c r="H10" s="10">
        <v>5043.5</v>
      </c>
      <c r="I10" s="10">
        <v>6401.9</v>
      </c>
      <c r="J10" s="10">
        <v>8734.5</v>
      </c>
      <c r="K10" s="10">
        <v>9739.9</v>
      </c>
      <c r="L10" s="10">
        <v>12393</v>
      </c>
      <c r="M10" s="9">
        <f t="shared" si="1"/>
        <v>1031294.80874</v>
      </c>
      <c r="N10" s="9">
        <f t="shared" si="2"/>
        <v>1219656.1499999999</v>
      </c>
      <c r="O10" s="9">
        <f t="shared" si="3"/>
        <v>1406080.97</v>
      </c>
      <c r="P10" s="9">
        <f t="shared" si="4"/>
        <v>1413438.89</v>
      </c>
      <c r="Q10" s="9">
        <f t="shared" si="5"/>
        <v>1419344.57</v>
      </c>
      <c r="R10" s="8"/>
      <c r="S10" s="8"/>
    </row>
    <row r="11" spans="1:19" s="7" customFormat="1" ht="47.25" customHeight="1" x14ac:dyDescent="0.2">
      <c r="A11" s="11" t="s">
        <v>16</v>
      </c>
      <c r="B11" s="4" t="s">
        <v>17</v>
      </c>
      <c r="C11" s="10">
        <v>101804.53138</v>
      </c>
      <c r="D11" s="10">
        <v>170769.14</v>
      </c>
      <c r="E11" s="10">
        <v>122294.95</v>
      </c>
      <c r="F11" s="10">
        <v>121505.3</v>
      </c>
      <c r="G11" s="10">
        <v>119630.43</v>
      </c>
      <c r="H11" s="10">
        <v>112670</v>
      </c>
      <c r="I11" s="10">
        <v>113528.4</v>
      </c>
      <c r="J11" s="10">
        <v>63416.3</v>
      </c>
      <c r="K11" s="10">
        <v>38915.300000000003</v>
      </c>
      <c r="L11" s="10">
        <v>39464.699999999997</v>
      </c>
      <c r="M11" s="9">
        <f t="shared" si="1"/>
        <v>214474.53138</v>
      </c>
      <c r="N11" s="9">
        <f t="shared" si="2"/>
        <v>284297.54000000004</v>
      </c>
      <c r="O11" s="9">
        <f t="shared" si="3"/>
        <v>185711.25</v>
      </c>
      <c r="P11" s="9">
        <f t="shared" si="4"/>
        <v>160420.6</v>
      </c>
      <c r="Q11" s="9">
        <f t="shared" si="5"/>
        <v>159095.13</v>
      </c>
      <c r="R11" s="8"/>
      <c r="S11" s="8"/>
    </row>
    <row r="12" spans="1:19" s="7" customFormat="1" ht="47.25" customHeight="1" x14ac:dyDescent="0.2">
      <c r="A12" s="11" t="s">
        <v>27</v>
      </c>
      <c r="B12" s="4" t="s">
        <v>28</v>
      </c>
      <c r="C12" s="10">
        <v>299000</v>
      </c>
      <c r="D12" s="10">
        <v>49000</v>
      </c>
      <c r="E12" s="10">
        <v>0</v>
      </c>
      <c r="F12" s="10">
        <v>0</v>
      </c>
      <c r="G12" s="10">
        <v>0</v>
      </c>
      <c r="H12" s="10">
        <v>85</v>
      </c>
      <c r="I12" s="10">
        <v>10</v>
      </c>
      <c r="J12" s="10">
        <v>10</v>
      </c>
      <c r="K12" s="10">
        <v>10</v>
      </c>
      <c r="L12" s="10">
        <v>10</v>
      </c>
      <c r="M12" s="9">
        <f t="shared" si="1"/>
        <v>299085</v>
      </c>
      <c r="N12" s="9">
        <f t="shared" si="2"/>
        <v>49010</v>
      </c>
      <c r="O12" s="9">
        <f t="shared" si="3"/>
        <v>10</v>
      </c>
      <c r="P12" s="9">
        <f t="shared" si="4"/>
        <v>10</v>
      </c>
      <c r="Q12" s="9">
        <f t="shared" si="5"/>
        <v>10</v>
      </c>
      <c r="R12" s="8"/>
      <c r="S12" s="8"/>
    </row>
    <row r="13" spans="1:19" s="7" customFormat="1" ht="156.75" customHeight="1" x14ac:dyDescent="0.2">
      <c r="A13" s="11" t="s">
        <v>23</v>
      </c>
      <c r="B13" s="4" t="s">
        <v>24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9">
        <v>0</v>
      </c>
      <c r="N13" s="9">
        <v>0</v>
      </c>
      <c r="O13" s="9">
        <v>0</v>
      </c>
      <c r="P13" s="9">
        <f t="shared" si="4"/>
        <v>0</v>
      </c>
      <c r="Q13" s="9">
        <f t="shared" si="5"/>
        <v>0</v>
      </c>
      <c r="R13" s="8"/>
      <c r="S13" s="8"/>
    </row>
    <row r="14" spans="1:19" s="7" customFormat="1" ht="110.25" customHeight="1" x14ac:dyDescent="0.2">
      <c r="A14" s="11" t="s">
        <v>25</v>
      </c>
      <c r="B14" s="4" t="s">
        <v>26</v>
      </c>
      <c r="C14" s="10">
        <v>0</v>
      </c>
      <c r="D14" s="10">
        <v>0.48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9">
        <v>0</v>
      </c>
      <c r="N14" s="9">
        <v>0</v>
      </c>
      <c r="O14" s="9">
        <v>0</v>
      </c>
      <c r="P14" s="9">
        <f t="shared" si="4"/>
        <v>0</v>
      </c>
      <c r="Q14" s="9">
        <f t="shared" si="5"/>
        <v>0</v>
      </c>
      <c r="R14" s="8"/>
      <c r="S14" s="8"/>
    </row>
    <row r="15" spans="1:19" s="7" customFormat="1" ht="35.25" customHeight="1" x14ac:dyDescent="0.2">
      <c r="A15" s="21" t="s">
        <v>7</v>
      </c>
      <c r="B15" s="21"/>
      <c r="C15" s="9">
        <f>C6+C7</f>
        <v>3171640.7115900004</v>
      </c>
      <c r="D15" s="9">
        <f t="shared" ref="D15:L15" si="6">D6+D7</f>
        <v>3226656.61</v>
      </c>
      <c r="E15" s="9">
        <f t="shared" si="6"/>
        <v>2528723.61</v>
      </c>
      <c r="F15" s="9">
        <f t="shared" si="6"/>
        <v>2554445.0099999998</v>
      </c>
      <c r="G15" s="9">
        <f t="shared" si="6"/>
        <v>2574457.12</v>
      </c>
      <c r="H15" s="9">
        <f t="shared" si="6"/>
        <v>353449.15122999996</v>
      </c>
      <c r="I15" s="9">
        <f t="shared" si="6"/>
        <v>383312.7</v>
      </c>
      <c r="J15" s="9">
        <f t="shared" si="6"/>
        <v>332968.55299999996</v>
      </c>
      <c r="K15" s="9">
        <f t="shared" si="6"/>
        <v>313507.58100000001</v>
      </c>
      <c r="L15" s="9">
        <f t="shared" si="6"/>
        <v>324009.04100000003</v>
      </c>
      <c r="M15" s="9">
        <f>C15+H15-159869.84</f>
        <v>3365220.0228200005</v>
      </c>
      <c r="N15" s="9">
        <f>D15+I15-184775.34</f>
        <v>3425193.97</v>
      </c>
      <c r="O15" s="9">
        <f>E15+J15-138182.21</f>
        <v>2723509.9529999997</v>
      </c>
      <c r="P15" s="9">
        <f>F15+K15-113681.26</f>
        <v>2754271.3310000002</v>
      </c>
      <c r="Q15" s="9">
        <f>G15+L15-114230.66</f>
        <v>2784235.5010000002</v>
      </c>
    </row>
    <row r="16" spans="1:19" s="5" customFormat="1" ht="35.25" customHeight="1" x14ac:dyDescent="0.2">
      <c r="A16" s="21" t="s">
        <v>8</v>
      </c>
      <c r="B16" s="21"/>
      <c r="C16" s="9">
        <v>2691952.66</v>
      </c>
      <c r="D16" s="9">
        <v>3639151.5905899997</v>
      </c>
      <c r="E16" s="9">
        <v>2601785.13</v>
      </c>
      <c r="F16" s="9">
        <v>2536111.6800000002</v>
      </c>
      <c r="G16" s="9">
        <v>2574457.12</v>
      </c>
      <c r="H16" s="9">
        <v>353908.7</v>
      </c>
      <c r="I16" s="9">
        <v>382104.9</v>
      </c>
      <c r="J16" s="9">
        <v>332968.55</v>
      </c>
      <c r="K16" s="9">
        <v>313507.58</v>
      </c>
      <c r="L16" s="9">
        <v>324009.03999999998</v>
      </c>
      <c r="M16" s="9">
        <f>C16+H16-159869.84</f>
        <v>2885991.5200000005</v>
      </c>
      <c r="N16" s="9">
        <f>D16+I16-184775.34</f>
        <v>3836481.1505899997</v>
      </c>
      <c r="O16" s="9">
        <f>E16+J16-138182.21</f>
        <v>2796571.4699999997</v>
      </c>
      <c r="P16" s="9">
        <f>F16+K16-113681.26</f>
        <v>2735938.0000000005</v>
      </c>
      <c r="Q16" s="9">
        <f>G16+L16-114230.66</f>
        <v>2784235.5</v>
      </c>
    </row>
    <row r="17" spans="1:17" s="5" customFormat="1" ht="35.25" customHeight="1" x14ac:dyDescent="0.2">
      <c r="A17" s="21" t="s">
        <v>9</v>
      </c>
      <c r="B17" s="21"/>
      <c r="C17" s="9">
        <f>C15-C16</f>
        <v>479688.05159000028</v>
      </c>
      <c r="D17" s="9">
        <f t="shared" ref="D17:L17" si="7">D15-D16</f>
        <v>-412494.98058999982</v>
      </c>
      <c r="E17" s="9">
        <f t="shared" si="7"/>
        <v>-73061.520000000019</v>
      </c>
      <c r="F17" s="9">
        <f t="shared" si="7"/>
        <v>18333.329999999609</v>
      </c>
      <c r="G17" s="9">
        <f t="shared" si="7"/>
        <v>0</v>
      </c>
      <c r="H17" s="9">
        <f t="shared" si="7"/>
        <v>-459.54877000005217</v>
      </c>
      <c r="I17" s="9">
        <f t="shared" si="7"/>
        <v>1207.7999999999884</v>
      </c>
      <c r="J17" s="9">
        <f t="shared" si="7"/>
        <v>2.9999999678693712E-3</v>
      </c>
      <c r="K17" s="9">
        <f t="shared" si="7"/>
        <v>9.9999998928979039E-4</v>
      </c>
      <c r="L17" s="9">
        <f t="shared" si="7"/>
        <v>1.0000000474974513E-3</v>
      </c>
      <c r="M17" s="9">
        <f>M15-M16</f>
        <v>479228.50282000005</v>
      </c>
      <c r="N17" s="9">
        <f t="shared" ref="N17:Q17" si="8">N15-N16</f>
        <v>-411287.18058999954</v>
      </c>
      <c r="O17" s="9">
        <f t="shared" si="8"/>
        <v>-73061.516999999993</v>
      </c>
      <c r="P17" s="9">
        <f t="shared" si="8"/>
        <v>18333.330999999773</v>
      </c>
      <c r="Q17" s="9">
        <f t="shared" si="8"/>
        <v>1.0000001639127731E-3</v>
      </c>
    </row>
    <row r="19" spans="1:17" ht="55.5" customHeight="1" x14ac:dyDescent="0.2">
      <c r="M19" s="13"/>
      <c r="N19" s="13"/>
      <c r="O19" s="13"/>
      <c r="P19" s="13"/>
      <c r="Q19" s="13"/>
    </row>
    <row r="21" spans="1:17" ht="20.25" x14ac:dyDescent="0.2">
      <c r="A21" s="24" t="s">
        <v>33</v>
      </c>
    </row>
    <row r="22" spans="1:17" ht="20.25" x14ac:dyDescent="0.2">
      <c r="A22" s="24" t="s">
        <v>34</v>
      </c>
    </row>
    <row r="23" spans="1:17" ht="20.25" x14ac:dyDescent="0.2">
      <c r="A23" s="24" t="s">
        <v>36</v>
      </c>
      <c r="F23" s="26" t="s">
        <v>35</v>
      </c>
    </row>
    <row r="25" spans="1:17" x14ac:dyDescent="0.2">
      <c r="A25" s="25"/>
      <c r="B25" s="25"/>
      <c r="C25" s="25"/>
      <c r="D25" s="25"/>
      <c r="E25" s="25"/>
      <c r="F25" s="25"/>
    </row>
  </sheetData>
  <autoFilter ref="A5:Q5"/>
  <mergeCells count="10">
    <mergeCell ref="A17:B17"/>
    <mergeCell ref="A2:Q2"/>
    <mergeCell ref="A3:A4"/>
    <mergeCell ref="B3:B4"/>
    <mergeCell ref="A15:B15"/>
    <mergeCell ref="A1:Q1"/>
    <mergeCell ref="C3:G3"/>
    <mergeCell ref="H3:L3"/>
    <mergeCell ref="M3:Q3"/>
    <mergeCell ref="A16:B16"/>
  </mergeCells>
  <pageMargins left="0.27559055118110198" right="0.15748031496063" top="0.36" bottom="0.35433070866141703" header="0.22" footer="0.15748031496063"/>
  <pageSetup paperSize="9" scale="35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основных характеристик</vt:lpstr>
      <vt:lpstr>'прогноз основных характеристик'!Заголовки_для_печати</vt:lpstr>
      <vt:lpstr>'прогноз основных характеристик'!Область_печати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fiт</cp:lastModifiedBy>
  <cp:lastPrinted>2025-11-13T12:00:15Z</cp:lastPrinted>
  <dcterms:created xsi:type="dcterms:W3CDTF">2018-10-15T12:06:40Z</dcterms:created>
  <dcterms:modified xsi:type="dcterms:W3CDTF">2025-11-13T12:00:17Z</dcterms:modified>
</cp:coreProperties>
</file>