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45" windowWidth="15765" windowHeight="12495"/>
  </bookViews>
  <sheets>
    <sheet name="приложение" sheetId="5" r:id="rId1"/>
  </sheets>
  <definedNames>
    <definedName name="_xlnm._FilterDatabase" localSheetId="0" hidden="1">приложение!$A$4:$F$60</definedName>
    <definedName name="_xlnm.Print_Titles" localSheetId="0">приложение!$4:$4</definedName>
    <definedName name="_xlnm.Print_Area" localSheetId="0">приложение!$A$1:$H$61</definedName>
  </definedNames>
  <calcPr calcId="145621"/>
</workbook>
</file>

<file path=xl/calcChain.xml><?xml version="1.0" encoding="utf-8"?>
<calcChain xmlns="http://schemas.openxmlformats.org/spreadsheetml/2006/main">
  <c r="D52" i="5" l="1"/>
  <c r="E52" i="5"/>
  <c r="F52" i="5" s="1"/>
  <c r="C52" i="5"/>
  <c r="D7" i="5" l="1"/>
  <c r="D6" i="5" s="1"/>
  <c r="E7" i="5"/>
  <c r="C7" i="5"/>
  <c r="G31" i="5"/>
  <c r="F31" i="5"/>
  <c r="F32" i="5"/>
  <c r="G49" i="5"/>
  <c r="D47" i="5"/>
  <c r="E47" i="5"/>
  <c r="C47" i="5"/>
  <c r="G45" i="5"/>
  <c r="F45" i="5"/>
  <c r="F46" i="5"/>
  <c r="E44" i="5"/>
  <c r="F44" i="5" s="1"/>
  <c r="C44" i="5"/>
  <c r="C43" i="5" s="1"/>
  <c r="C42" i="5" s="1"/>
  <c r="F40" i="5"/>
  <c r="G38" i="5"/>
  <c r="G39" i="5"/>
  <c r="G41" i="5"/>
  <c r="E37" i="5"/>
  <c r="D36" i="5"/>
  <c r="D29" i="5" s="1"/>
  <c r="E36" i="5"/>
  <c r="G36" i="5" s="1"/>
  <c r="D37" i="5"/>
  <c r="C40" i="5"/>
  <c r="G40" i="5" s="1"/>
  <c r="C37" i="5"/>
  <c r="C36" i="5"/>
  <c r="G32" i="5"/>
  <c r="G33" i="5"/>
  <c r="G34" i="5"/>
  <c r="G35" i="5"/>
  <c r="F33" i="5"/>
  <c r="F34" i="5"/>
  <c r="F35" i="5"/>
  <c r="D30" i="5"/>
  <c r="E30" i="5"/>
  <c r="F30" i="5" s="1"/>
  <c r="C30" i="5"/>
  <c r="C29" i="5" s="1"/>
  <c r="G27" i="5"/>
  <c r="G28" i="5"/>
  <c r="F27" i="5"/>
  <c r="F28" i="5"/>
  <c r="E26" i="5"/>
  <c r="F26" i="5" s="1"/>
  <c r="D25" i="5"/>
  <c r="C26" i="5"/>
  <c r="C25" i="5" s="1"/>
  <c r="E18" i="5"/>
  <c r="E17" i="5" s="1"/>
  <c r="D18" i="5"/>
  <c r="D17" i="5" s="1"/>
  <c r="F21" i="5"/>
  <c r="F22" i="5"/>
  <c r="F23" i="5"/>
  <c r="F24" i="5"/>
  <c r="G19" i="5"/>
  <c r="G20" i="5"/>
  <c r="G22" i="5"/>
  <c r="G24" i="5"/>
  <c r="F19" i="5"/>
  <c r="C23" i="5"/>
  <c r="C21" i="5"/>
  <c r="G21" i="5" s="1"/>
  <c r="C18" i="5"/>
  <c r="D12" i="5"/>
  <c r="E12" i="5"/>
  <c r="F16" i="5"/>
  <c r="G16" i="5"/>
  <c r="F15" i="5"/>
  <c r="G15" i="5"/>
  <c r="F14" i="5"/>
  <c r="G14" i="5"/>
  <c r="C12" i="5"/>
  <c r="G8" i="5"/>
  <c r="G9" i="5"/>
  <c r="G10" i="5"/>
  <c r="G11" i="5"/>
  <c r="F8" i="5"/>
  <c r="F9" i="5"/>
  <c r="F10" i="5"/>
  <c r="F11" i="5"/>
  <c r="G30" i="5" l="1"/>
  <c r="G37" i="5"/>
  <c r="G44" i="5"/>
  <c r="E43" i="5"/>
  <c r="E42" i="5" s="1"/>
  <c r="E29" i="5" s="1"/>
  <c r="G29" i="5" s="1"/>
  <c r="D5" i="5"/>
  <c r="G26" i="5"/>
  <c r="E25" i="5"/>
  <c r="G25" i="5" s="1"/>
  <c r="C17" i="5"/>
  <c r="C6" i="5" s="1"/>
  <c r="C5" i="5" s="1"/>
  <c r="G23" i="5"/>
  <c r="F29" i="5" l="1"/>
  <c r="E6" i="5"/>
  <c r="E5" i="5" s="1"/>
  <c r="F43" i="5"/>
  <c r="G43" i="5"/>
  <c r="G13" i="5" l="1"/>
  <c r="G18" i="5"/>
  <c r="G42" i="5"/>
  <c r="G48" i="5"/>
  <c r="G50" i="5"/>
  <c r="G54" i="5"/>
  <c r="G55" i="5"/>
  <c r="G56" i="5"/>
  <c r="G57" i="5"/>
  <c r="C53" i="5"/>
  <c r="C60" i="5" l="1"/>
  <c r="G47" i="5"/>
  <c r="F54" i="5"/>
  <c r="F42" i="5"/>
  <c r="F39" i="5"/>
  <c r="G17" i="5"/>
  <c r="F48" i="5"/>
  <c r="F59" i="5"/>
  <c r="G7" i="5"/>
  <c r="F17" i="5" l="1"/>
  <c r="F47" i="5"/>
  <c r="F13" i="5"/>
  <c r="F56" i="5"/>
  <c r="F41" i="5"/>
  <c r="F36" i="5"/>
  <c r="F37" i="5"/>
  <c r="F25" i="5"/>
  <c r="F18" i="5"/>
  <c r="F7" i="5"/>
  <c r="F57" i="5"/>
  <c r="E53" i="5"/>
  <c r="G53" i="5" s="1"/>
  <c r="F55" i="5"/>
  <c r="D53" i="5"/>
  <c r="F12" i="5" l="1"/>
  <c r="G12" i="5"/>
  <c r="F50" i="5"/>
  <c r="F38" i="5"/>
  <c r="D60" i="5"/>
  <c r="F53" i="5"/>
  <c r="G5" i="5"/>
  <c r="F6" i="5" l="1"/>
  <c r="G6" i="5"/>
  <c r="F58" i="5"/>
  <c r="F5" i="5"/>
  <c r="G52" i="5" l="1"/>
  <c r="E60" i="5"/>
  <c r="F60" i="5" l="1"/>
  <c r="G60" i="5"/>
</calcChain>
</file>

<file path=xl/sharedStrings.xml><?xml version="1.0" encoding="utf-8"?>
<sst xmlns="http://schemas.openxmlformats.org/spreadsheetml/2006/main" count="133" uniqueCount="130">
  <si>
    <t>Иные межбюджетные трансферты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</si>
  <si>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</si>
  <si>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</si>
  <si>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ИТОГО:</t>
  </si>
  <si>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</si>
  <si>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</si>
  <si>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</si>
  <si>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</si>
  <si>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</si>
  <si>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</si>
  <si>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</si>
  <si>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</si>
  <si>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</si>
  <si>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</si>
  <si>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</si>
  <si>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</si>
  <si>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</si>
  <si>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</si>
  <si>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</si>
  <si>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</si>
  <si>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</si>
  <si>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</si>
  <si>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(в рублях)</t>
  </si>
  <si>
    <t>000 1 00 00000 00 0000 000</t>
  </si>
  <si>
    <t>000 1 01 00000 00 0000 000</t>
  </si>
  <si>
    <t>000 1 03 00000 00 0000 000</t>
  </si>
  <si>
    <t>000 1 05 00000 00 0000 000</t>
  </si>
  <si>
    <t>000 1 14 00000 00 0000 000</t>
  </si>
  <si>
    <t>000 1 16 00000 00 0000 000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</si>
  <si>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</si>
  <si>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</si>
  <si>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</si>
  <si>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</si>
  <si>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</si>
  <si>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</si>
  <si>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000 2 19 00000 00 0000 000</t>
  </si>
  <si>
    <t>ПРОЧИЕ НЕНАЛОГОВЫЕ ДОХОДЫ</t>
  </si>
  <si>
    <t xml:space="preserve"> 000 1 17 00000 00 0000 000</t>
  </si>
  <si>
    <t xml:space="preserve"> 000 2 18 00000 00 0000 000</t>
  </si>
  <si>
    <t>Процент исполнения к уточненному плану</t>
  </si>
  <si>
    <t>Процент исполнения к первоначаль
ному плану</t>
  </si>
  <si>
    <t>Причина отклонения от плана</t>
  </si>
  <si>
    <t>Налоговые доходы, в том числе:</t>
  </si>
  <si>
    <t>Неналоговые доходы, в том числе:</t>
  </si>
  <si>
    <t>Сведения о фактических поступлениях доходов по видам доходов в сравнении с первоначально утвержденными (установленными) решением о бюджете значениями и с уточненными значениями с учетом внесенных изменений за 2020 год</t>
  </si>
  <si>
    <t>Кассовое исполнение
за 2020 год</t>
  </si>
  <si>
    <t>Первоначальный план на 2020 год
(решение от 18.12.2019 
№ 6-16-1)</t>
  </si>
  <si>
    <t>Уточненный план на 2020 год
(решение от 23.12.2020 
№ 6-26-1)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</si>
  <si>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</si>
  <si>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</si>
  <si>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</si>
  <si>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</si>
  <si>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  </t>
  </si>
  <si>
    <t>Налог на доходы физических лиц  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</si>
  <si>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</si>
  <si>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</si>
  <si>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</si>
  <si>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</si>
  <si>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</si>
  <si>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</si>
  <si>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</si>
  <si>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</si>
  <si>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</si>
  <si>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</si>
  <si>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1 05 02000 00 0000 110   </t>
  </si>
  <si>
    <t>Единый налог на вмененный  доход  для  отдельных видов деятельности</t>
  </si>
  <si>
    <t>1 05 0201 002 0000 110</t>
  </si>
  <si>
    <t>1 0502 02 002 0000 110</t>
  </si>
  <si>
    <t>Единый налог на вмененный  доход  для  отдельных видов деятельности (за налоговые периоды, истекшие до 1 января 2011 года)</t>
  </si>
  <si>
    <t xml:space="preserve">1 05 0300000 0000 110   </t>
  </si>
  <si>
    <t xml:space="preserve">Единый сельскохозяйственный налог </t>
  </si>
  <si>
    <t xml:space="preserve">1 05 03010 01 0000 110   </t>
  </si>
  <si>
    <t>1 05 0400002  0000 110</t>
  </si>
  <si>
    <t>Налог, взимаемый в связи  с применением патентной  системы налогообложения</t>
  </si>
  <si>
    <t>1 05 04020 02 0000 110</t>
  </si>
  <si>
    <t xml:space="preserve"> Налоги, взимаемый в связи с применением патентной системы налогоообложения, зачисляемый в бюджеты муниципальных районов</t>
  </si>
  <si>
    <t>1 08 00000 00 0000 000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</si>
  <si>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</si>
  <si>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</si>
  <si>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</si>
  <si>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</si>
  <si>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1 08 07150 01 0000 110</t>
  </si>
  <si>
    <t>Государственная пошлина за выдачу разрешения на установку рекламной кострукции</t>
  </si>
  <si>
    <t xml:space="preserve">1 11 00000 00 0000 000   </t>
  </si>
  <si>
    <t>1 11 05013 050000 120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</si>
  <si>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</si>
  <si>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111 050 25 05 0000 120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</si>
  <si>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</si>
  <si>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</si>
  <si>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</si>
  <si>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</si>
  <si>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</si>
  <si>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</si>
  <si>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</si>
  <si>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</si>
  <si>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1 12 01000 01 0000 120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</si>
  <si>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</si>
  <si>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</si>
  <si>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</si>
  <si>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</si>
  <si>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</si>
  <si>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</si>
  <si>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</si>
  <si>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</si>
  <si>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1 13 00000 00 0000 000</t>
  </si>
  <si>
    <t>ДОХОДЫ ОТ ОКАЗАНИЯ ПЛАТНЫХ УСЛУГ (РАБОТ) И КОМПЕНСАЦИИ ЗАТРАТ ГОСУДАРСТВА</t>
  </si>
  <si>
    <t>1 13 0200000  0000 130</t>
  </si>
  <si>
    <t>1 13 0299 000 0000 130</t>
  </si>
  <si>
    <t>Прочие доходы от компенсации затрат  государства</t>
  </si>
  <si>
    <t>1 13 02995 05 0000 130</t>
  </si>
  <si>
    <t>Прочие доходы от компенсации затрат бюджетов муниципальных районов</t>
  </si>
  <si>
    <t>1 13 02065 05 0000 130</t>
  </si>
  <si>
    <t>Доходы поступающие в порядк возмещения расходов, понесенных в связи с эксплуатацией имущества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</si>
  <si>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</si>
  <si>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</si>
  <si>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</si>
  <si>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</t>
  </si>
  <si>
    <t>Рост поступлений по ООО "Минимедтрейд", ООО "Новый путь", ООО "Автотехника",ООО "Тепличный комбинат Журиничи", ООО "Норма", ООО "ТД "Дубровкамолоко"</t>
  </si>
  <si>
    <t>Снижение поступлений произошло  в связи с применением норм подпункта 2 пункта 1 статьи 2 Федерального Закона №172-ФЗ от 08.06.2020г. (в связи с пандемией короновируса)</t>
  </si>
  <si>
    <t>Рост поступлений произошел в связи с увеличением количества приобретаемых патентов.</t>
  </si>
  <si>
    <t xml:space="preserve">Рост обусловлен  поступлением платежей от ООО "Снежка -Бетово", ООО "Новый путь", Дубинина А.В. </t>
  </si>
  <si>
    <t>Увеличение  связано с ростом юридически значимых дел</t>
  </si>
  <si>
    <t>Рост объясняется погашением задолженности ООО "АСОК"</t>
  </si>
  <si>
    <t>Увеличение прибыли МУП КШП</t>
  </si>
  <si>
    <t>Рост объясняется погашением задолженности СЗ "Русский дом", ООО "Торец", ЗАО "БЗСК", ИК "Борей", ООО Агрофирма "Культура", АО "Автодор", ИП Кощенкова,ИП Бердникова, ИП Цыбульский</t>
  </si>
  <si>
    <t>Поступление арендной платы за газопроводы</t>
  </si>
  <si>
    <t>Рост поступлений от выкупа земельных участков юридических и физических лиц (заявительный характер)</t>
  </si>
  <si>
    <t>Рост обусловлен фактическим поступлением средств от уполномоченных органов</t>
  </si>
  <si>
    <t>Уточнение в течение года дополнительных поступлений из областного и федерального бюджета и средств бюджета поселений</t>
  </si>
  <si>
    <t>Уточнение в течение года дополнительных поступлений из областного и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</si>
</sst>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" fontId="8" fillId="0" borderId="6">
      <alignment horizontal="center" vertical="top" shrinkToFit="1"/>
    </xf>
    <xf numFmtId="0" fontId="9" fillId="0" borderId="7">
      <alignment horizontal="left" wrapText="1" indent="2"/>
    </xf>
    <xf numFmtId="49" fontId="8" fillId="0" borderId="6">
      <alignment horizontal="left" vertical="top" wrapText="1"/>
    </xf>
    <xf numFmtId="4" fontId="8" fillId="0" borderId="6">
      <alignment horizontal="right" vertical="top" shrinkToFit="1"/>
    </xf>
    <xf numFmtId="49" fontId="9" fillId="0" borderId="6">
      <alignment horizontal="center"/>
    </xf>
    <xf numFmtId="4" fontId="10" fillId="2" borderId="6">
      <alignment horizontal="right" vertical="top" shrinkToFit="1"/>
    </xf>
    <xf numFmtId="0" fontId="7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11" fillId="0" borderId="2" xfId="2" applyNumberFormat="1" applyFont="1" applyFill="1" applyBorder="1" applyAlignment="1" applyProtection="1">
      <alignment horizontal="left" vertical="center" wrapText="1"/>
    </xf>
    <xf numFmtId="0" fontId="12" fillId="0" borderId="2" xfId="2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3" fontId="14" fillId="3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1" fillId="3" borderId="6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3" fillId="0" borderId="3" xfId="0" quotePrefix="1" applyNumberFormat="1" applyFont="1" applyFill="1" applyBorder="1" applyAlignment="1">
      <alignment horizontal="center" vertical="center" wrapText="1"/>
    </xf>
    <xf numFmtId="0" fontId="13" fillId="0" borderId="4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0" fontId="11" fillId="3" borderId="2" xfId="2" applyNumberFormat="1" applyFont="1" applyFill="1" applyBorder="1" applyAlignment="1" applyProtection="1">
      <alignment horizontal="left" vertical="center" wrapText="1"/>
    </xf>
  </cellXfs>
  <cellStyles count="11">
    <cellStyle name="xl26" xfId="1"/>
    <cellStyle name="xl34" xfId="2"/>
    <cellStyle name="xl38" xfId="3"/>
    <cellStyle name="xl42" xfId="4"/>
    <cellStyle name="xl52" xfId="5"/>
    <cellStyle name="xl63" xfId="6"/>
    <cellStyle name="Обычный" xfId="0" builtinId="0"/>
    <cellStyle name="Обычный 2" xfId="7"/>
    <cellStyle name="Обычный 3" xfId="8"/>
    <cellStyle name="Стиль 1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view="pageBreakPreview" zoomScaleNormal="70" zoomScaleSheetLayoutView="100" workbookViewId="0">
      <pane ySplit="4" topLeftCell="A5" activePane="bottomLeft" state="frozen"/>
      <selection pane="bottomLeft" activeCell="C5" sqref="C5:G6"/>
    </sheetView>
  </sheetViews>
  <sheetFormatPr defaultColWidth="9.140625" defaultRowHeight="15.75" outlineLevelCol="1" x14ac:dyDescent="0.25"/>
  <cols>
    <col min="1" max="1" width="30.7109375" style="4" customWidth="1"/>
    <col min="2" max="2" width="67.28515625" style="4" customWidth="1"/>
    <col min="3" max="3" width="21.140625" style="4" customWidth="1"/>
    <col min="4" max="4" width="20.28515625" style="5" customWidth="1"/>
    <col min="5" max="5" width="20.5703125" style="4" customWidth="1" outlineLevel="1"/>
    <col min="6" max="6" width="14.140625" style="4" customWidth="1" outlineLevel="1"/>
    <col min="7" max="7" width="14.28515625" style="4" customWidth="1"/>
    <col min="8" max="8" width="35.85546875" style="4" customWidth="1"/>
    <col min="9" max="219" width="9.140625" style="4"/>
    <col min="220" max="221" width="12.28515625" style="4" customWidth="1"/>
    <col min="222" max="222" width="13.42578125" style="4" customWidth="1"/>
    <col min="223" max="223" width="59.140625" style="4" customWidth="1"/>
    <col min="224" max="224" width="18.140625" style="4" customWidth="1"/>
    <col min="225" max="225" width="32.140625" style="4" customWidth="1"/>
    <col min="226" max="226" width="86.7109375" style="4" customWidth="1"/>
    <col min="227" max="235" width="23.140625" style="4" customWidth="1"/>
    <col min="236" max="236" width="91.42578125" style="4" customWidth="1"/>
    <col min="237" max="242" width="19.140625" style="4" customWidth="1"/>
    <col min="243" max="16384" width="9.140625" style="4"/>
  </cols>
  <sheetData>
    <row r="1" spans="1:8" ht="4.9000000000000004" customHeight="1" x14ac:dyDescent="0.3">
      <c r="D1" s="7"/>
      <c r="E1" s="44"/>
      <c r="F1" s="44"/>
    </row>
    <row r="2" spans="1:8" ht="49.9" customHeight="1" x14ac:dyDescent="0.25">
      <c r="A2" s="45" t="s">
        <v>44</v>
      </c>
      <c r="B2" s="45"/>
      <c r="C2" s="45"/>
      <c r="D2" s="45"/>
      <c r="E2" s="45"/>
      <c r="F2" s="45"/>
      <c r="G2" s="45"/>
      <c r="H2" s="45"/>
    </row>
    <row r="3" spans="1:8" ht="17.25" customHeight="1" x14ac:dyDescent="0.25">
      <c r="A3" s="46" t="s">
        <v>22</v>
      </c>
      <c r="B3" s="46"/>
      <c r="C3" s="46"/>
      <c r="D3" s="46"/>
      <c r="E3" s="46"/>
      <c r="F3" s="46"/>
      <c r="G3" s="46"/>
      <c r="H3" s="46"/>
    </row>
    <row r="4" spans="1:8" ht="81" customHeight="1" x14ac:dyDescent="0.25">
      <c r="A4" s="6" t="s">
        <v>4</v>
      </c>
      <c r="B4" s="6" t="s">
        <v>5</v>
      </c>
      <c r="C4" s="17" t="s">
        <v>46</v>
      </c>
      <c r="D4" s="1" t="s">
        <v>47</v>
      </c>
      <c r="E4" s="1" t="s">
        <v>45</v>
      </c>
      <c r="F4" s="1" t="s">
        <v>39</v>
      </c>
      <c r="G4" s="1" t="s">
        <v>40</v>
      </c>
      <c r="H4" s="1" t="s">
        <v>41</v>
      </c>
    </row>
    <row r="5" spans="1:8" x14ac:dyDescent="0.25">
      <c r="A5" s="15" t="s">
        <v>23</v>
      </c>
      <c r="B5" s="16" t="s">
        <v>6</v>
      </c>
      <c r="C5" s="28">
        <f>C6+C29</f>
        <v>374782400</v>
      </c>
      <c r="D5" s="28">
        <f t="shared" ref="D5:E5" si="0">D6+D29</f>
        <v>402595242</v>
      </c>
      <c r="E5" s="28">
        <f t="shared" si="0"/>
        <v>434380720.70999992</v>
      </c>
      <c r="F5" s="14">
        <f>E5/D5*100</f>
        <v>107.89514514679732</v>
      </c>
      <c r="G5" s="14">
        <f>E5/C5*100</f>
        <v>115.90211298876358</v>
      </c>
      <c r="H5" s="3"/>
    </row>
    <row r="6" spans="1:8" ht="19.899999999999999" customHeight="1" x14ac:dyDescent="0.25">
      <c r="A6" s="42" t="s">
        <v>42</v>
      </c>
      <c r="B6" s="43"/>
      <c r="C6" s="28">
        <f>C7+C12+C17+C25</f>
        <v>353836900</v>
      </c>
      <c r="D6" s="28">
        <f t="shared" ref="D6:E6" si="1">D7+D12+D17+D25</f>
        <v>363467152</v>
      </c>
      <c r="E6" s="28">
        <f t="shared" si="1"/>
        <v>392123019.99999994</v>
      </c>
      <c r="F6" s="14">
        <f>E6/D6*100</f>
        <v>107.88403239256128</v>
      </c>
      <c r="G6" s="14">
        <f t="shared" ref="G6:G41" si="2">E6/C6*100</f>
        <v>110.82027340845455</v>
      </c>
      <c r="H6" s="3"/>
    </row>
    <row r="7" spans="1:8" ht="94.5" x14ac:dyDescent="0.25">
      <c r="A7" s="15" t="s">
        <v>24</v>
      </c>
      <c r="B7" s="16" t="s">
        <v>7</v>
      </c>
      <c r="C7" s="28">
        <f>C8+C9+C10+C11</f>
        <v>310023000</v>
      </c>
      <c r="D7" s="28">
        <f t="shared" ref="D7:E7" si="3">D8+D9+D10+D11</f>
        <v>319523000</v>
      </c>
      <c r="E7" s="28">
        <f t="shared" si="3"/>
        <v>347836221.81</v>
      </c>
      <c r="F7" s="14">
        <f t="shared" ref="F7:F35" si="4">E7/D7*100</f>
        <v>108.86109037847041</v>
      </c>
      <c r="G7" s="14">
        <f t="shared" si="2"/>
        <v>112.1969085551717</v>
      </c>
      <c r="H7" s="3" t="s">
        <v>117</v>
      </c>
    </row>
    <row r="8" spans="1:8" ht="75" x14ac:dyDescent="0.25">
      <c r="A8" s="19" t="s">
        <v>48</v>
      </c>
      <c r="B8" s="20" t="s">
        <v>49</v>
      </c>
      <c r="C8" s="21">
        <v>285452848</v>
      </c>
      <c r="D8" s="21">
        <v>288388000</v>
      </c>
      <c r="E8" s="29">
        <v>316274515.94999999</v>
      </c>
      <c r="F8" s="14">
        <f t="shared" si="4"/>
        <v>109.66979068130436</v>
      </c>
      <c r="G8" s="14">
        <f t="shared" si="2"/>
        <v>110.79746380740261</v>
      </c>
      <c r="H8" s="38"/>
    </row>
    <row r="9" spans="1:8" ht="105" x14ac:dyDescent="0.25">
      <c r="A9" s="19" t="s">
        <v>50</v>
      </c>
      <c r="B9" s="20" t="s">
        <v>51</v>
      </c>
      <c r="C9" s="21">
        <v>18711872</v>
      </c>
      <c r="D9" s="21">
        <v>26950000</v>
      </c>
      <c r="E9" s="29">
        <v>27065658.73</v>
      </c>
      <c r="F9" s="14">
        <f t="shared" si="4"/>
        <v>100.42916040816327</v>
      </c>
      <c r="G9" s="14">
        <f t="shared" si="2"/>
        <v>144.64431313980774</v>
      </c>
      <c r="H9" s="38"/>
    </row>
    <row r="10" spans="1:8" ht="45" x14ac:dyDescent="0.25">
      <c r="A10" s="19" t="s">
        <v>52</v>
      </c>
      <c r="B10" s="20" t="s">
        <v>53</v>
      </c>
      <c r="C10" s="21">
        <v>4601280</v>
      </c>
      <c r="D10" s="21">
        <v>3300000</v>
      </c>
      <c r="E10" s="29">
        <v>3544427.78</v>
      </c>
      <c r="F10" s="14">
        <f t="shared" si="4"/>
        <v>107.40690242424242</v>
      </c>
      <c r="G10" s="14">
        <f t="shared" si="2"/>
        <v>77.031343017595105</v>
      </c>
      <c r="H10" s="38"/>
    </row>
    <row r="11" spans="1:8" ht="90" x14ac:dyDescent="0.25">
      <c r="A11" s="19" t="s">
        <v>54</v>
      </c>
      <c r="B11" s="20" t="s">
        <v>55</v>
      </c>
      <c r="C11" s="21">
        <v>1257000</v>
      </c>
      <c r="D11" s="21">
        <v>885000</v>
      </c>
      <c r="E11" s="29">
        <v>951619.35</v>
      </c>
      <c r="F11" s="14">
        <f t="shared" si="4"/>
        <v>107.52761016949152</v>
      </c>
      <c r="G11" s="14">
        <f t="shared" si="2"/>
        <v>75.705596658711215</v>
      </c>
      <c r="H11" s="38"/>
    </row>
    <row r="12" spans="1:8" ht="110.25" customHeight="1" x14ac:dyDescent="0.25">
      <c r="A12" s="15" t="s">
        <v>25</v>
      </c>
      <c r="B12" s="16" t="s">
        <v>8</v>
      </c>
      <c r="C12" s="28">
        <f>C13+C14+C15+C16</f>
        <v>21671200</v>
      </c>
      <c r="D12" s="28">
        <f t="shared" ref="D12:E12" si="5">D13+D14+D15+D16</f>
        <v>19713800</v>
      </c>
      <c r="E12" s="28">
        <f t="shared" si="5"/>
        <v>19352374.640000001</v>
      </c>
      <c r="F12" s="14">
        <f t="shared" si="4"/>
        <v>98.166637786728089</v>
      </c>
      <c r="G12" s="14">
        <f t="shared" si="2"/>
        <v>89.299967883642807</v>
      </c>
      <c r="H12" s="39" t="s">
        <v>118</v>
      </c>
    </row>
    <row r="13" spans="1:8" ht="92.25" customHeight="1" x14ac:dyDescent="0.25">
      <c r="A13" s="19" t="s">
        <v>56</v>
      </c>
      <c r="B13" s="20" t="s">
        <v>57</v>
      </c>
      <c r="C13" s="21">
        <v>9930500</v>
      </c>
      <c r="D13" s="21">
        <v>9257050</v>
      </c>
      <c r="E13" s="29">
        <v>8926045.8100000005</v>
      </c>
      <c r="F13" s="13">
        <f t="shared" si="4"/>
        <v>96.42430158635851</v>
      </c>
      <c r="G13" s="13">
        <f t="shared" si="2"/>
        <v>89.885159961734061</v>
      </c>
      <c r="H13" s="3"/>
    </row>
    <row r="14" spans="1:8" ht="73.5" customHeight="1" x14ac:dyDescent="0.25">
      <c r="A14" s="19" t="s">
        <v>58</v>
      </c>
      <c r="B14" s="20" t="s">
        <v>59</v>
      </c>
      <c r="C14" s="21">
        <v>51200</v>
      </c>
      <c r="D14" s="21">
        <v>58140</v>
      </c>
      <c r="E14" s="29">
        <v>63845.52</v>
      </c>
      <c r="F14" s="13">
        <f t="shared" si="4"/>
        <v>109.81341589267286</v>
      </c>
      <c r="G14" s="13">
        <f t="shared" si="2"/>
        <v>124.69828124999999</v>
      </c>
      <c r="H14" s="3"/>
    </row>
    <row r="15" spans="1:8" ht="58.5" customHeight="1" x14ac:dyDescent="0.25">
      <c r="A15" s="19" t="s">
        <v>60</v>
      </c>
      <c r="B15" s="20" t="s">
        <v>61</v>
      </c>
      <c r="C15" s="21">
        <v>12971100</v>
      </c>
      <c r="D15" s="21">
        <v>11945590</v>
      </c>
      <c r="E15" s="29">
        <v>12008039.48</v>
      </c>
      <c r="F15" s="13">
        <f t="shared" si="4"/>
        <v>100.52278271730404</v>
      </c>
      <c r="G15" s="13">
        <f t="shared" si="2"/>
        <v>92.575336555881933</v>
      </c>
      <c r="H15" s="3"/>
    </row>
    <row r="16" spans="1:8" ht="64.5" customHeight="1" x14ac:dyDescent="0.25">
      <c r="A16" s="19" t="s">
        <v>62</v>
      </c>
      <c r="B16" s="20" t="s">
        <v>63</v>
      </c>
      <c r="C16" s="21">
        <v>-1281600</v>
      </c>
      <c r="D16" s="21">
        <v>-1546980</v>
      </c>
      <c r="E16" s="29">
        <v>-1645556.17</v>
      </c>
      <c r="F16" s="13">
        <f t="shared" si="4"/>
        <v>106.37216835382486</v>
      </c>
      <c r="G16" s="13">
        <f t="shared" si="2"/>
        <v>128.39857755930086</v>
      </c>
      <c r="H16" s="3"/>
    </row>
    <row r="17" spans="1:8" x14ac:dyDescent="0.25">
      <c r="A17" s="15" t="s">
        <v>26</v>
      </c>
      <c r="B17" s="16" t="s">
        <v>9</v>
      </c>
      <c r="C17" s="28">
        <f>C18+C21+C23</f>
        <v>22052700</v>
      </c>
      <c r="D17" s="28">
        <f t="shared" ref="D17:E17" si="6">D18+D21+D23</f>
        <v>24020352</v>
      </c>
      <c r="E17" s="28">
        <f t="shared" si="6"/>
        <v>24691584.279999997</v>
      </c>
      <c r="F17" s="14">
        <f t="shared" si="4"/>
        <v>102.79443148876419</v>
      </c>
      <c r="G17" s="14">
        <f t="shared" si="2"/>
        <v>111.96626390419313</v>
      </c>
      <c r="H17" s="3"/>
    </row>
    <row r="18" spans="1:8" ht="33.75" customHeight="1" x14ac:dyDescent="0.25">
      <c r="A18" s="22" t="s">
        <v>64</v>
      </c>
      <c r="B18" s="23" t="s">
        <v>65</v>
      </c>
      <c r="C18" s="24">
        <f>(C20+C19)</f>
        <v>17556000</v>
      </c>
      <c r="D18" s="24">
        <f>(D20+D19)</f>
        <v>18906000</v>
      </c>
      <c r="E18" s="28">
        <f>E19+E20</f>
        <v>19249881.759999998</v>
      </c>
      <c r="F18" s="14">
        <f t="shared" si="4"/>
        <v>101.81890278218553</v>
      </c>
      <c r="G18" s="14">
        <f t="shared" si="2"/>
        <v>109.64844930508086</v>
      </c>
      <c r="H18" s="3"/>
    </row>
    <row r="19" spans="1:8" ht="30" customHeight="1" x14ac:dyDescent="0.25">
      <c r="A19" s="19" t="s">
        <v>66</v>
      </c>
      <c r="B19" s="20" t="s">
        <v>65</v>
      </c>
      <c r="C19" s="21">
        <v>17546000</v>
      </c>
      <c r="D19" s="21">
        <v>18906000</v>
      </c>
      <c r="E19" s="29">
        <v>19252098.989999998</v>
      </c>
      <c r="F19" s="13">
        <f t="shared" si="4"/>
        <v>101.83063043478259</v>
      </c>
      <c r="G19" s="14">
        <f t="shared" si="2"/>
        <v>109.72357796648808</v>
      </c>
      <c r="H19" s="3"/>
    </row>
    <row r="20" spans="1:8" ht="30.75" customHeight="1" x14ac:dyDescent="0.25">
      <c r="A20" s="19" t="s">
        <v>67</v>
      </c>
      <c r="B20" s="20" t="s">
        <v>68</v>
      </c>
      <c r="C20" s="21">
        <v>10000</v>
      </c>
      <c r="D20" s="21">
        <v>0</v>
      </c>
      <c r="E20" s="29">
        <v>-2217.23</v>
      </c>
      <c r="F20" s="13"/>
      <c r="G20" s="14">
        <f t="shared" si="2"/>
        <v>-22.1723</v>
      </c>
      <c r="H20" s="3"/>
    </row>
    <row r="21" spans="1:8" ht="63" customHeight="1" x14ac:dyDescent="0.25">
      <c r="A21" s="22" t="s">
        <v>69</v>
      </c>
      <c r="B21" s="23" t="s">
        <v>70</v>
      </c>
      <c r="C21" s="24">
        <f>C22</f>
        <v>3387700</v>
      </c>
      <c r="D21" s="24">
        <v>4105352</v>
      </c>
      <c r="E21" s="28">
        <v>4219262.28</v>
      </c>
      <c r="F21" s="13">
        <f t="shared" si="4"/>
        <v>102.77467754287575</v>
      </c>
      <c r="G21" s="14">
        <f t="shared" si="2"/>
        <v>124.54651474451694</v>
      </c>
      <c r="H21" s="3" t="s">
        <v>120</v>
      </c>
    </row>
    <row r="22" spans="1:8" ht="21.75" customHeight="1" x14ac:dyDescent="0.25">
      <c r="A22" s="19" t="s">
        <v>71</v>
      </c>
      <c r="B22" s="20" t="s">
        <v>70</v>
      </c>
      <c r="C22" s="21">
        <v>3387700</v>
      </c>
      <c r="D22" s="21">
        <v>4105352</v>
      </c>
      <c r="E22" s="29">
        <v>4219262.28</v>
      </c>
      <c r="F22" s="13">
        <f t="shared" si="4"/>
        <v>102.77467754287575</v>
      </c>
      <c r="G22" s="14">
        <f t="shared" si="2"/>
        <v>124.54651474451694</v>
      </c>
      <c r="H22" s="3"/>
    </row>
    <row r="23" spans="1:8" ht="47.25" customHeight="1" x14ac:dyDescent="0.25">
      <c r="A23" s="22" t="s">
        <v>72</v>
      </c>
      <c r="B23" s="23" t="s">
        <v>73</v>
      </c>
      <c r="C23" s="25">
        <f>C24</f>
        <v>1109000</v>
      </c>
      <c r="D23" s="25">
        <v>1009000</v>
      </c>
      <c r="E23" s="28">
        <v>1222440.24</v>
      </c>
      <c r="F23" s="13">
        <f t="shared" si="4"/>
        <v>121.15364122893955</v>
      </c>
      <c r="G23" s="14">
        <f t="shared" si="2"/>
        <v>110.22905680793507</v>
      </c>
      <c r="H23" s="3" t="s">
        <v>119</v>
      </c>
    </row>
    <row r="24" spans="1:8" ht="33" customHeight="1" x14ac:dyDescent="0.25">
      <c r="A24" s="19" t="s">
        <v>74</v>
      </c>
      <c r="B24" s="20" t="s">
        <v>75</v>
      </c>
      <c r="C24" s="26">
        <v>1109000</v>
      </c>
      <c r="D24" s="26">
        <v>1009000</v>
      </c>
      <c r="E24" s="29">
        <v>1222440.24</v>
      </c>
      <c r="F24" s="13">
        <f t="shared" si="4"/>
        <v>121.15364122893955</v>
      </c>
      <c r="G24" s="14">
        <f t="shared" si="2"/>
        <v>110.22905680793507</v>
      </c>
      <c r="H24" s="3"/>
    </row>
    <row r="25" spans="1:8" ht="31.5" x14ac:dyDescent="0.25">
      <c r="A25" s="22" t="s">
        <v>76</v>
      </c>
      <c r="B25" s="22" t="s">
        <v>10</v>
      </c>
      <c r="C25" s="24">
        <f t="shared" ref="C25:C26" si="7">C26</f>
        <v>90000</v>
      </c>
      <c r="D25" s="28">
        <f>D26+D28</f>
        <v>210000</v>
      </c>
      <c r="E25" s="28">
        <f>E26+E28</f>
        <v>242839.27</v>
      </c>
      <c r="F25" s="14">
        <f t="shared" si="4"/>
        <v>115.63774761904762</v>
      </c>
      <c r="G25" s="14">
        <f>E25/C25*100</f>
        <v>269.8214111111111</v>
      </c>
      <c r="H25" s="3" t="s">
        <v>121</v>
      </c>
    </row>
    <row r="26" spans="1:8" ht="35.25" customHeight="1" x14ac:dyDescent="0.25">
      <c r="A26" s="19" t="s">
        <v>77</v>
      </c>
      <c r="B26" s="20" t="s">
        <v>78</v>
      </c>
      <c r="C26" s="21">
        <f t="shared" si="7"/>
        <v>90000</v>
      </c>
      <c r="D26" s="29">
        <v>60000</v>
      </c>
      <c r="E26" s="28">
        <f>E27</f>
        <v>62839.27</v>
      </c>
      <c r="F26" s="14">
        <f t="shared" si="4"/>
        <v>104.73211666666667</v>
      </c>
      <c r="G26" s="14">
        <f t="shared" si="2"/>
        <v>69.821411111111104</v>
      </c>
      <c r="H26" s="3"/>
    </row>
    <row r="27" spans="1:8" ht="53.25" customHeight="1" x14ac:dyDescent="0.25">
      <c r="A27" s="19" t="s">
        <v>79</v>
      </c>
      <c r="B27" s="20" t="s">
        <v>80</v>
      </c>
      <c r="C27" s="21">
        <v>90000</v>
      </c>
      <c r="D27" s="29">
        <v>60000</v>
      </c>
      <c r="E27" s="29">
        <v>62839.27</v>
      </c>
      <c r="F27" s="14">
        <f t="shared" si="4"/>
        <v>104.73211666666667</v>
      </c>
      <c r="G27" s="14">
        <f t="shared" si="2"/>
        <v>69.821411111111104</v>
      </c>
      <c r="H27" s="3"/>
    </row>
    <row r="28" spans="1:8" ht="33.75" customHeight="1" x14ac:dyDescent="0.25">
      <c r="A28" s="19" t="s">
        <v>81</v>
      </c>
      <c r="B28" s="20" t="s">
        <v>82</v>
      </c>
      <c r="C28" s="21"/>
      <c r="D28" s="29">
        <v>150000</v>
      </c>
      <c r="E28" s="29">
        <v>180000</v>
      </c>
      <c r="F28" s="14">
        <f t="shared" si="4"/>
        <v>120</v>
      </c>
      <c r="G28" s="14" t="e">
        <f t="shared" si="2"/>
        <v>#DIV/0!</v>
      </c>
      <c r="H28" s="27"/>
    </row>
    <row r="29" spans="1:8" ht="27" customHeight="1" x14ac:dyDescent="0.25">
      <c r="A29" s="42" t="s">
        <v>43</v>
      </c>
      <c r="B29" s="43"/>
      <c r="C29" s="21">
        <f>C30+C36+C42+C47+C50+C51</f>
        <v>20945500</v>
      </c>
      <c r="D29" s="21">
        <f>D30+D36+D42+D47+D50+D51</f>
        <v>39128090</v>
      </c>
      <c r="E29" s="21">
        <f>E30+E36+E42+E47+E50+E51</f>
        <v>42257700.710000001</v>
      </c>
      <c r="F29" s="14">
        <f t="shared" si="4"/>
        <v>107.99837331696997</v>
      </c>
      <c r="G29" s="14">
        <f t="shared" si="2"/>
        <v>201.75073743763576</v>
      </c>
      <c r="H29" s="27"/>
    </row>
    <row r="30" spans="1:8" ht="42.75" x14ac:dyDescent="0.25">
      <c r="A30" s="22" t="s">
        <v>83</v>
      </c>
      <c r="B30" s="22" t="s">
        <v>11</v>
      </c>
      <c r="C30" s="24">
        <f>C31+C32+C33+C34+C35</f>
        <v>16973000</v>
      </c>
      <c r="D30" s="24">
        <f t="shared" ref="D30:E30" si="8">D31+D32+D33+D34+D35</f>
        <v>31166490</v>
      </c>
      <c r="E30" s="24">
        <f t="shared" si="8"/>
        <v>34380588</v>
      </c>
      <c r="F30" s="14">
        <f t="shared" si="4"/>
        <v>110.31267236060269</v>
      </c>
      <c r="G30" s="14">
        <f t="shared" si="2"/>
        <v>202.5604666234608</v>
      </c>
      <c r="H30" s="3"/>
    </row>
    <row r="31" spans="1:8" ht="110.25" x14ac:dyDescent="0.25">
      <c r="A31" s="19" t="s">
        <v>84</v>
      </c>
      <c r="B31" s="20" t="s">
        <v>85</v>
      </c>
      <c r="C31" s="21">
        <v>16000000</v>
      </c>
      <c r="D31" s="21">
        <v>27500000</v>
      </c>
      <c r="E31" s="29">
        <v>30947221.48</v>
      </c>
      <c r="F31" s="14">
        <f t="shared" si="4"/>
        <v>112.53535083636363</v>
      </c>
      <c r="G31" s="14">
        <f t="shared" si="2"/>
        <v>193.42013424999999</v>
      </c>
      <c r="H31" s="3" t="s">
        <v>124</v>
      </c>
    </row>
    <row r="32" spans="1:8" ht="75" x14ac:dyDescent="0.25">
      <c r="A32" s="26" t="s">
        <v>86</v>
      </c>
      <c r="B32" s="20" t="s">
        <v>87</v>
      </c>
      <c r="C32" s="21">
        <v>90000</v>
      </c>
      <c r="D32" s="21">
        <v>100490</v>
      </c>
      <c r="E32" s="29">
        <v>111946.6</v>
      </c>
      <c r="F32" s="14">
        <f t="shared" si="4"/>
        <v>111.40073639168078</v>
      </c>
      <c r="G32" s="14">
        <f t="shared" si="2"/>
        <v>124.38511111111113</v>
      </c>
      <c r="H32" s="3"/>
    </row>
    <row r="33" spans="1:8" ht="73.5" customHeight="1" x14ac:dyDescent="0.25">
      <c r="A33" s="19" t="s">
        <v>88</v>
      </c>
      <c r="B33" s="20" t="s">
        <v>89</v>
      </c>
      <c r="C33" s="21">
        <v>871000</v>
      </c>
      <c r="D33" s="21">
        <v>2968000</v>
      </c>
      <c r="E33" s="29">
        <v>2722913.16</v>
      </c>
      <c r="F33" s="14">
        <f t="shared" si="4"/>
        <v>91.742357142857145</v>
      </c>
      <c r="G33" s="14">
        <f t="shared" si="2"/>
        <v>312.61919173363952</v>
      </c>
      <c r="H33" s="3" t="s">
        <v>122</v>
      </c>
    </row>
    <row r="34" spans="1:8" ht="65.25" customHeight="1" x14ac:dyDescent="0.25">
      <c r="A34" s="19" t="s">
        <v>90</v>
      </c>
      <c r="B34" s="20" t="s">
        <v>91</v>
      </c>
      <c r="C34" s="21">
        <v>12000</v>
      </c>
      <c r="D34" s="21">
        <v>14000</v>
      </c>
      <c r="E34" s="29">
        <v>14437</v>
      </c>
      <c r="F34" s="14">
        <f t="shared" si="4"/>
        <v>103.12142857142857</v>
      </c>
      <c r="G34" s="14">
        <f t="shared" si="2"/>
        <v>120.30833333333332</v>
      </c>
      <c r="H34" s="3" t="s">
        <v>123</v>
      </c>
    </row>
    <row r="35" spans="1:8" ht="78" customHeight="1" x14ac:dyDescent="0.25">
      <c r="A35" s="19" t="s">
        <v>92</v>
      </c>
      <c r="B35" s="20" t="s">
        <v>93</v>
      </c>
      <c r="C35" s="21">
        <v>0</v>
      </c>
      <c r="D35" s="21">
        <v>584000</v>
      </c>
      <c r="E35" s="29">
        <v>584069.76</v>
      </c>
      <c r="F35" s="14">
        <f t="shared" si="4"/>
        <v>100.01194520547945</v>
      </c>
      <c r="G35" s="14" t="e">
        <f t="shared" si="2"/>
        <v>#DIV/0!</v>
      </c>
      <c r="H35" s="3" t="s">
        <v>125</v>
      </c>
    </row>
    <row r="36" spans="1:8" ht="53.25" customHeight="1" x14ac:dyDescent="0.25">
      <c r="A36" s="22" t="s">
        <v>94</v>
      </c>
      <c r="B36" s="22" t="s">
        <v>12</v>
      </c>
      <c r="C36" s="34">
        <f>(C38+C39+C41)</f>
        <v>836000</v>
      </c>
      <c r="D36" s="34">
        <f t="shared" ref="D36:E36" si="9">(D38+D39+D41)</f>
        <v>726000</v>
      </c>
      <c r="E36" s="34">
        <f t="shared" si="9"/>
        <v>732845.07</v>
      </c>
      <c r="F36" s="14">
        <f t="shared" ref="F36:F42" si="10">E36/D36*100</f>
        <v>100.94284710743801</v>
      </c>
      <c r="G36" s="14">
        <f t="shared" si="2"/>
        <v>87.660893540669846</v>
      </c>
      <c r="H36" s="3"/>
    </row>
    <row r="37" spans="1:8" x14ac:dyDescent="0.25">
      <c r="A37" s="19" t="s">
        <v>95</v>
      </c>
      <c r="B37" s="20" t="s">
        <v>13</v>
      </c>
      <c r="C37" s="33">
        <f>(C41+C39+C38)</f>
        <v>836000</v>
      </c>
      <c r="D37" s="33">
        <f>(D38+D39+D40)</f>
        <v>726000</v>
      </c>
      <c r="E37" s="33">
        <f>(E38+E39+E40)</f>
        <v>732845.07</v>
      </c>
      <c r="F37" s="13">
        <f t="shared" si="10"/>
        <v>100.94284710743801</v>
      </c>
      <c r="G37" s="13">
        <f t="shared" si="2"/>
        <v>87.660893540669846</v>
      </c>
      <c r="H37" s="3"/>
    </row>
    <row r="38" spans="1:8" ht="30" x14ac:dyDescent="0.25">
      <c r="A38" s="19" t="s">
        <v>96</v>
      </c>
      <c r="B38" s="20" t="s">
        <v>97</v>
      </c>
      <c r="C38" s="21">
        <v>315500</v>
      </c>
      <c r="D38" s="21">
        <v>370500</v>
      </c>
      <c r="E38" s="29">
        <v>372731.02</v>
      </c>
      <c r="F38" s="13">
        <f t="shared" si="10"/>
        <v>100.60216464237517</v>
      </c>
      <c r="G38" s="13">
        <f t="shared" si="2"/>
        <v>118.13978446909668</v>
      </c>
      <c r="H38" s="3"/>
    </row>
    <row r="39" spans="1:8" ht="33" customHeight="1" x14ac:dyDescent="0.25">
      <c r="A39" s="19" t="s">
        <v>98</v>
      </c>
      <c r="B39" s="20" t="s">
        <v>99</v>
      </c>
      <c r="C39" s="21">
        <v>58980</v>
      </c>
      <c r="D39" s="21">
        <v>236480</v>
      </c>
      <c r="E39" s="29">
        <v>236455.1</v>
      </c>
      <c r="F39" s="13">
        <f t="shared" si="10"/>
        <v>99.989470568335591</v>
      </c>
      <c r="G39" s="13">
        <f t="shared" si="2"/>
        <v>400.90725669718552</v>
      </c>
      <c r="H39" s="3"/>
    </row>
    <row r="40" spans="1:8" x14ac:dyDescent="0.25">
      <c r="A40" s="19" t="s">
        <v>100</v>
      </c>
      <c r="B40" s="20" t="s">
        <v>101</v>
      </c>
      <c r="C40" s="21">
        <f>C41</f>
        <v>461520</v>
      </c>
      <c r="D40" s="21">
        <v>119020</v>
      </c>
      <c r="E40" s="29">
        <v>123658.95</v>
      </c>
      <c r="F40" s="13">
        <f t="shared" si="10"/>
        <v>103.89762224836161</v>
      </c>
      <c r="G40" s="13">
        <f t="shared" si="2"/>
        <v>26.79384425377015</v>
      </c>
      <c r="H40" s="3"/>
    </row>
    <row r="41" spans="1:8" ht="35.25" customHeight="1" x14ac:dyDescent="0.25">
      <c r="A41" s="30" t="s">
        <v>102</v>
      </c>
      <c r="B41" s="31" t="s">
        <v>103</v>
      </c>
      <c r="C41" s="32">
        <v>461520</v>
      </c>
      <c r="D41" s="21">
        <v>119020</v>
      </c>
      <c r="E41" s="29">
        <v>123658.95</v>
      </c>
      <c r="F41" s="13">
        <f t="shared" si="10"/>
        <v>103.89762224836161</v>
      </c>
      <c r="G41" s="13">
        <f t="shared" si="2"/>
        <v>26.79384425377015</v>
      </c>
      <c r="H41" s="3"/>
    </row>
    <row r="42" spans="1:8" ht="28.5" x14ac:dyDescent="0.25">
      <c r="A42" s="35" t="s">
        <v>104</v>
      </c>
      <c r="B42" s="23" t="s">
        <v>105</v>
      </c>
      <c r="C42" s="24">
        <f t="shared" ref="C42:C44" si="11">C43</f>
        <v>51000</v>
      </c>
      <c r="D42" s="24">
        <v>160000</v>
      </c>
      <c r="E42" s="34">
        <f>E43</f>
        <v>153000.88</v>
      </c>
      <c r="F42" s="13">
        <f t="shared" si="10"/>
        <v>95.625550000000004</v>
      </c>
      <c r="G42" s="13">
        <f>E42/C42*100</f>
        <v>300.00172549019612</v>
      </c>
      <c r="H42" s="18"/>
    </row>
    <row r="43" spans="1:8" x14ac:dyDescent="0.25">
      <c r="A43" s="36" t="s">
        <v>106</v>
      </c>
      <c r="B43" s="20" t="s">
        <v>14</v>
      </c>
      <c r="C43" s="21">
        <f t="shared" si="11"/>
        <v>51000</v>
      </c>
      <c r="D43" s="21">
        <v>160000</v>
      </c>
      <c r="E43" s="29">
        <f>E44</f>
        <v>153000.88</v>
      </c>
      <c r="F43" s="13">
        <f t="shared" ref="F43:F46" si="12">E43/D43*100</f>
        <v>95.625550000000004</v>
      </c>
      <c r="G43" s="13">
        <f t="shared" ref="G43:G45" si="13">E43/C43*100</f>
        <v>300.00172549019612</v>
      </c>
      <c r="H43" s="18"/>
    </row>
    <row r="44" spans="1:8" x14ac:dyDescent="0.25">
      <c r="A44" s="36" t="s">
        <v>107</v>
      </c>
      <c r="B44" s="20" t="s">
        <v>108</v>
      </c>
      <c r="C44" s="21">
        <f t="shared" si="11"/>
        <v>51000</v>
      </c>
      <c r="D44" s="21">
        <v>160000</v>
      </c>
      <c r="E44" s="29">
        <f>E45+E46</f>
        <v>153000.88</v>
      </c>
      <c r="F44" s="13">
        <f t="shared" si="12"/>
        <v>95.625550000000004</v>
      </c>
      <c r="G44" s="13">
        <f t="shared" si="13"/>
        <v>300.00172549019612</v>
      </c>
      <c r="H44" s="18"/>
    </row>
    <row r="45" spans="1:8" ht="30" x14ac:dyDescent="0.25">
      <c r="A45" s="36" t="s">
        <v>109</v>
      </c>
      <c r="B45" s="20" t="s">
        <v>110</v>
      </c>
      <c r="C45" s="21">
        <v>51000</v>
      </c>
      <c r="D45" s="21">
        <v>130000</v>
      </c>
      <c r="E45" s="29">
        <v>122456.23</v>
      </c>
      <c r="F45" s="13">
        <f t="shared" si="12"/>
        <v>94.197100000000006</v>
      </c>
      <c r="G45" s="13">
        <f t="shared" si="13"/>
        <v>240.11025490196079</v>
      </c>
      <c r="H45" s="18"/>
    </row>
    <row r="46" spans="1:8" ht="30" x14ac:dyDescent="0.25">
      <c r="A46" s="36" t="s">
        <v>111</v>
      </c>
      <c r="B46" s="20" t="s">
        <v>112</v>
      </c>
      <c r="C46" s="21"/>
      <c r="D46" s="21">
        <v>30000</v>
      </c>
      <c r="E46" s="29">
        <v>30544.65</v>
      </c>
      <c r="F46" s="13">
        <f t="shared" si="12"/>
        <v>101.81550000000001</v>
      </c>
      <c r="G46" s="13"/>
      <c r="H46" s="18"/>
    </row>
    <row r="47" spans="1:8" ht="63" x14ac:dyDescent="0.25">
      <c r="A47" s="15" t="s">
        <v>27</v>
      </c>
      <c r="B47" s="16" t="s">
        <v>15</v>
      </c>
      <c r="C47" s="28">
        <f>C48+C49</f>
        <v>3050000</v>
      </c>
      <c r="D47" s="28">
        <f t="shared" ref="D47:E47" si="14">D48+D49</f>
        <v>4500000</v>
      </c>
      <c r="E47" s="28">
        <f t="shared" si="14"/>
        <v>4303968.4800000004</v>
      </c>
      <c r="F47" s="14">
        <f>E47/D47*100</f>
        <v>95.643744000000012</v>
      </c>
      <c r="G47" s="14">
        <f>E47/C47*100</f>
        <v>141.11372065573772</v>
      </c>
      <c r="H47" s="3" t="s">
        <v>126</v>
      </c>
    </row>
    <row r="48" spans="1:8" ht="60" x14ac:dyDescent="0.25">
      <c r="A48" s="36" t="s">
        <v>113</v>
      </c>
      <c r="B48" s="37" t="s">
        <v>114</v>
      </c>
      <c r="C48" s="26">
        <v>3000000</v>
      </c>
      <c r="D48" s="26">
        <v>4500000</v>
      </c>
      <c r="E48" s="29">
        <v>4303968.4800000004</v>
      </c>
      <c r="F48" s="13">
        <f>E48/D48*100</f>
        <v>95.643744000000012</v>
      </c>
      <c r="G48" s="13">
        <f>E48/C48*100</f>
        <v>143.46561600000001</v>
      </c>
      <c r="H48" s="3"/>
    </row>
    <row r="49" spans="1:8" ht="45" x14ac:dyDescent="0.25">
      <c r="A49" s="36" t="s">
        <v>115</v>
      </c>
      <c r="B49" s="37" t="s">
        <v>116</v>
      </c>
      <c r="C49" s="26">
        <v>50000</v>
      </c>
      <c r="D49" s="26">
        <v>0</v>
      </c>
      <c r="E49" s="29">
        <v>0</v>
      </c>
      <c r="F49" s="13"/>
      <c r="G49" s="13">
        <f>E49/C49*100</f>
        <v>0</v>
      </c>
      <c r="H49" s="27"/>
    </row>
    <row r="50" spans="1:8" ht="47.25" x14ac:dyDescent="0.25">
      <c r="A50" s="15" t="s">
        <v>28</v>
      </c>
      <c r="B50" s="16" t="s">
        <v>16</v>
      </c>
      <c r="C50" s="28">
        <v>35500</v>
      </c>
      <c r="D50" s="28">
        <v>2575600</v>
      </c>
      <c r="E50" s="28">
        <v>2715747.05</v>
      </c>
      <c r="F50" s="14">
        <f>E50/D50*100</f>
        <v>105.44133599937877</v>
      </c>
      <c r="G50" s="14">
        <f>E50/C50*100</f>
        <v>7649.9916901408442</v>
      </c>
      <c r="H50" s="38" t="s">
        <v>127</v>
      </c>
    </row>
    <row r="51" spans="1:8" ht="42" customHeight="1" x14ac:dyDescent="0.25">
      <c r="A51" s="15" t="s">
        <v>37</v>
      </c>
      <c r="B51" s="12" t="s">
        <v>36</v>
      </c>
      <c r="C51" s="28">
        <v>0</v>
      </c>
      <c r="D51" s="28">
        <v>0</v>
      </c>
      <c r="E51" s="28">
        <v>-28448.77</v>
      </c>
      <c r="F51" s="14"/>
      <c r="G51" s="14"/>
      <c r="H51" s="3"/>
    </row>
    <row r="52" spans="1:8" ht="27" customHeight="1" x14ac:dyDescent="0.25">
      <c r="A52" s="47" t="s">
        <v>29</v>
      </c>
      <c r="B52" s="48" t="s">
        <v>17</v>
      </c>
      <c r="C52" s="49">
        <f>C54+C55+C56+C57+C58+C59</f>
        <v>894679835.25</v>
      </c>
      <c r="D52" s="49">
        <f t="shared" ref="D52:E52" si="15">D54+D55+D56+D57+D58+D59</f>
        <v>985101336.75999999</v>
      </c>
      <c r="E52" s="49">
        <f t="shared" si="15"/>
        <v>971203326.97000003</v>
      </c>
      <c r="F52" s="50">
        <f t="shared" ref="F52:F60" si="16">E52/D52*100</f>
        <v>98.589179684223097</v>
      </c>
      <c r="G52" s="50">
        <f t="shared" ref="G52:G57" si="17">E52/C52*100</f>
        <v>108.55317049798234</v>
      </c>
      <c r="H52" s="39"/>
    </row>
    <row r="53" spans="1:8" ht="31.5" x14ac:dyDescent="0.25">
      <c r="A53" s="47" t="s">
        <v>30</v>
      </c>
      <c r="B53" s="48" t="s">
        <v>18</v>
      </c>
      <c r="C53" s="49">
        <f>C54+C55+C56+C57</f>
        <v>894679835.25</v>
      </c>
      <c r="D53" s="49">
        <f>D54+D55+D56+D57</f>
        <v>985090673.23000002</v>
      </c>
      <c r="E53" s="49">
        <f>E54+E55+E56+E57</f>
        <v>971251516.44000006</v>
      </c>
      <c r="F53" s="50">
        <f t="shared" si="16"/>
        <v>98.595138786095404</v>
      </c>
      <c r="G53" s="50">
        <f t="shared" si="17"/>
        <v>108.55855672309902</v>
      </c>
      <c r="H53" s="39"/>
    </row>
    <row r="54" spans="1:8" ht="63" x14ac:dyDescent="0.25">
      <c r="A54" s="51" t="s">
        <v>31</v>
      </c>
      <c r="B54" s="39" t="s">
        <v>1</v>
      </c>
      <c r="C54" s="52">
        <v>50067000</v>
      </c>
      <c r="D54" s="52">
        <v>53047580</v>
      </c>
      <c r="E54" s="52">
        <v>53047580</v>
      </c>
      <c r="F54" s="53">
        <f t="shared" si="16"/>
        <v>100</v>
      </c>
      <c r="G54" s="53">
        <f t="shared" si="17"/>
        <v>105.95318273513492</v>
      </c>
      <c r="H54" s="54" t="s">
        <v>129</v>
      </c>
    </row>
    <row r="55" spans="1:8" ht="73.5" customHeight="1" x14ac:dyDescent="0.25">
      <c r="A55" s="2" t="s">
        <v>32</v>
      </c>
      <c r="B55" s="3" t="s">
        <v>19</v>
      </c>
      <c r="C55" s="10">
        <v>186382530.84999999</v>
      </c>
      <c r="D55" s="10">
        <v>250207062.44999999</v>
      </c>
      <c r="E55" s="10">
        <v>244061968.28</v>
      </c>
      <c r="F55" s="13">
        <f t="shared" si="16"/>
        <v>97.543996516394103</v>
      </c>
      <c r="G55" s="13">
        <f t="shared" si="17"/>
        <v>130.94680449232669</v>
      </c>
      <c r="H55" s="38" t="s">
        <v>129</v>
      </c>
    </row>
    <row r="56" spans="1:8" s="8" customFormat="1" ht="31.5" x14ac:dyDescent="0.25">
      <c r="A56" s="2" t="s">
        <v>33</v>
      </c>
      <c r="B56" s="3" t="s">
        <v>2</v>
      </c>
      <c r="C56" s="10">
        <v>603068603.10000002</v>
      </c>
      <c r="D56" s="10">
        <v>603258223.58000004</v>
      </c>
      <c r="E56" s="10">
        <v>598457216.60000002</v>
      </c>
      <c r="F56" s="13">
        <f t="shared" si="16"/>
        <v>99.20415391082301</v>
      </c>
      <c r="G56" s="13">
        <f t="shared" si="17"/>
        <v>99.235346281286112</v>
      </c>
      <c r="H56" s="38"/>
    </row>
    <row r="57" spans="1:8" ht="78.75" x14ac:dyDescent="0.25">
      <c r="A57" s="2" t="s">
        <v>34</v>
      </c>
      <c r="B57" s="3" t="s">
        <v>0</v>
      </c>
      <c r="C57" s="10">
        <v>55161701.299999997</v>
      </c>
      <c r="D57" s="10">
        <v>78577807.200000003</v>
      </c>
      <c r="E57" s="10">
        <v>75684751.560000002</v>
      </c>
      <c r="F57" s="13">
        <f t="shared" si="16"/>
        <v>96.318228081070714</v>
      </c>
      <c r="G57" s="13">
        <f t="shared" si="17"/>
        <v>137.20525251457391</v>
      </c>
      <c r="H57" s="11" t="s">
        <v>128</v>
      </c>
    </row>
    <row r="58" spans="1:8" ht="94.5" x14ac:dyDescent="0.25">
      <c r="A58" s="2" t="s">
        <v>38</v>
      </c>
      <c r="B58" s="11" t="s">
        <v>20</v>
      </c>
      <c r="C58" s="10">
        <v>0</v>
      </c>
      <c r="D58" s="10">
        <v>10663.53</v>
      </c>
      <c r="E58" s="10">
        <v>10663.53</v>
      </c>
      <c r="F58" s="13">
        <f t="shared" si="16"/>
        <v>100</v>
      </c>
      <c r="G58" s="13"/>
      <c r="H58" s="3"/>
    </row>
    <row r="59" spans="1:8" ht="47.25" x14ac:dyDescent="0.25">
      <c r="A59" s="2" t="s">
        <v>35</v>
      </c>
      <c r="B59" s="3" t="s">
        <v>21</v>
      </c>
      <c r="C59" s="10">
        <v>0</v>
      </c>
      <c r="D59" s="10">
        <v>0</v>
      </c>
      <c r="E59" s="10">
        <v>-58853</v>
      </c>
      <c r="F59" s="13" t="e">
        <f t="shared" si="16"/>
        <v>#DIV/0!</v>
      </c>
      <c r="G59" s="13"/>
      <c r="H59" s="3"/>
    </row>
    <row r="60" spans="1:8" ht="20.25" customHeight="1" x14ac:dyDescent="0.25">
      <c r="A60" s="40" t="s">
        <v>3</v>
      </c>
      <c r="B60" s="41"/>
      <c r="C60" s="9">
        <f>C5+C52</f>
        <v>1269462235.25</v>
      </c>
      <c r="D60" s="9">
        <f>D5+D52</f>
        <v>1387696578.76</v>
      </c>
      <c r="E60" s="9">
        <f>E5+E52</f>
        <v>1405584047.6799998</v>
      </c>
      <c r="F60" s="14">
        <f t="shared" si="16"/>
        <v>101.28900432513738</v>
      </c>
      <c r="G60" s="14">
        <f>E60/C60*100</f>
        <v>110.72279337267507</v>
      </c>
      <c r="H60" s="3"/>
    </row>
  </sheetData>
  <mergeCells count="6">
    <mergeCell ref="A60:B60"/>
    <mergeCell ref="A29:B29"/>
    <mergeCell ref="E1:F1"/>
    <mergeCell ref="A2:H2"/>
    <mergeCell ref="A3:H3"/>
    <mergeCell ref="A6:B6"/>
  </mergeCells>
  <pageMargins left="0.39370078740157483" right="0.39370078740157483" top="0.31496062992125984" bottom="0.27559055118110237" header="0.15748031496062992" footer="0.15748031496062992"/>
  <pageSetup paperSize="9" scale="6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fiт</cp:lastModifiedBy>
  <cp:lastPrinted>2020-04-24T09:57:55Z</cp:lastPrinted>
  <dcterms:created xsi:type="dcterms:W3CDTF">2018-12-25T15:55:39Z</dcterms:created>
  <dcterms:modified xsi:type="dcterms:W3CDTF">2021-04-30T07:52:09Z</dcterms:modified>
</cp:coreProperties>
</file>