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45" windowWidth="15765" windowHeight="12495"/>
  </bookViews>
  <sheets>
    <sheet name="приложение" sheetId="5" r:id="rId1"/>
  </sheets>
  <definedNames>
    <definedName name="_xlnm._FilterDatabase" localSheetId="0" hidden="1">приложение!$A$4:$G$62</definedName>
    <definedName name="_xlnm.Print_Titles" localSheetId="0">приложение!$4:$4</definedName>
    <definedName name="_xlnm.Print_Area" localSheetId="0">приложение!$A$1:$I$63</definedName>
  </definedNames>
  <calcPr calcId="145621"/>
</workbook>
</file>

<file path=xl/calcChain.xml><?xml version="1.0" encoding="utf-8"?>
<calcChain xmlns="http://schemas.openxmlformats.org/spreadsheetml/2006/main">
  <c r="G44" i="5" l="1"/>
  <c r="F44" i="5"/>
  <c r="D42" i="5"/>
  <c r="D38" i="5" s="1"/>
  <c r="E42" i="5"/>
  <c r="E38" i="5" s="1"/>
  <c r="C42" i="5"/>
  <c r="C38" i="5" s="1"/>
  <c r="E33" i="5"/>
  <c r="D33" i="5"/>
  <c r="C33" i="5"/>
  <c r="D30" i="5"/>
  <c r="D55" i="5" l="1"/>
  <c r="E55" i="5"/>
  <c r="C55" i="5"/>
  <c r="E22" i="5" l="1"/>
  <c r="G24" i="5"/>
  <c r="F24" i="5"/>
  <c r="G21" i="5"/>
  <c r="D52" i="5" l="1"/>
  <c r="D51" i="5" s="1"/>
  <c r="D50" i="5" s="1"/>
  <c r="E52" i="5"/>
  <c r="E51" i="5" s="1"/>
  <c r="C52" i="5"/>
  <c r="C51" i="5" s="1"/>
  <c r="F49" i="5"/>
  <c r="D47" i="5"/>
  <c r="D46" i="5" s="1"/>
  <c r="D45" i="5" s="1"/>
  <c r="E30" i="5"/>
  <c r="C30" i="5"/>
  <c r="D28" i="5"/>
  <c r="E28" i="5"/>
  <c r="D25" i="5"/>
  <c r="E25" i="5"/>
  <c r="D22" i="5"/>
  <c r="D7" i="5"/>
  <c r="E7" i="5"/>
  <c r="C7" i="5"/>
  <c r="F12" i="5"/>
  <c r="G12" i="5"/>
  <c r="G52" i="5" l="1"/>
  <c r="F52" i="5"/>
  <c r="E50" i="5"/>
  <c r="G50" i="5" s="1"/>
  <c r="G51" i="5"/>
  <c r="C50" i="5"/>
  <c r="F51" i="5"/>
  <c r="D27" i="5"/>
  <c r="E27" i="5"/>
  <c r="G30" i="5"/>
  <c r="F30" i="5"/>
  <c r="F50" i="5" l="1"/>
  <c r="F34" i="5" l="1"/>
  <c r="G34" i="5"/>
  <c r="G35" i="5"/>
  <c r="F48" i="5"/>
  <c r="G48" i="5"/>
  <c r="G49" i="5"/>
  <c r="E47" i="5"/>
  <c r="E46" i="5" s="1"/>
  <c r="C47" i="5"/>
  <c r="C46" i="5" s="1"/>
  <c r="C45" i="5" s="1"/>
  <c r="G42" i="5"/>
  <c r="F40" i="5"/>
  <c r="F41" i="5"/>
  <c r="F43" i="5"/>
  <c r="E39" i="5"/>
  <c r="D39" i="5"/>
  <c r="F42" i="5"/>
  <c r="C39" i="5"/>
  <c r="F35" i="5"/>
  <c r="F36" i="5"/>
  <c r="F37" i="5"/>
  <c r="G36" i="5"/>
  <c r="G37" i="5"/>
  <c r="F29" i="5"/>
  <c r="F31" i="5"/>
  <c r="G29" i="5"/>
  <c r="G31" i="5"/>
  <c r="G28" i="5"/>
  <c r="C28" i="5"/>
  <c r="C27" i="5" s="1"/>
  <c r="E19" i="5"/>
  <c r="E18" i="5" s="1"/>
  <c r="D19" i="5"/>
  <c r="D18" i="5" s="1"/>
  <c r="G22" i="5"/>
  <c r="G23" i="5"/>
  <c r="G25" i="5"/>
  <c r="G26" i="5"/>
  <c r="F20" i="5"/>
  <c r="F21" i="5"/>
  <c r="F23" i="5"/>
  <c r="F26" i="5"/>
  <c r="G20" i="5"/>
  <c r="C25" i="5"/>
  <c r="F25" i="5" s="1"/>
  <c r="C22" i="5"/>
  <c r="F22" i="5" s="1"/>
  <c r="C19" i="5"/>
  <c r="D13" i="5"/>
  <c r="E13" i="5"/>
  <c r="G17" i="5"/>
  <c r="F17" i="5"/>
  <c r="G16" i="5"/>
  <c r="F16" i="5"/>
  <c r="G15" i="5"/>
  <c r="F15" i="5"/>
  <c r="C13" i="5"/>
  <c r="F8" i="5"/>
  <c r="F9" i="5"/>
  <c r="F10" i="5"/>
  <c r="F11" i="5"/>
  <c r="G8" i="5"/>
  <c r="G9" i="5"/>
  <c r="G10" i="5"/>
  <c r="G11" i="5"/>
  <c r="C32" i="5" l="1"/>
  <c r="D32" i="5"/>
  <c r="G33" i="5"/>
  <c r="G47" i="5"/>
  <c r="F38" i="5"/>
  <c r="D6" i="5"/>
  <c r="F33" i="5"/>
  <c r="F39" i="5"/>
  <c r="F47" i="5"/>
  <c r="E45" i="5"/>
  <c r="E32" i="5" s="1"/>
  <c r="F28" i="5"/>
  <c r="F27" i="5"/>
  <c r="C18" i="5"/>
  <c r="C6" i="5" s="1"/>
  <c r="C5" i="5" l="1"/>
  <c r="F32" i="5"/>
  <c r="D5" i="5"/>
  <c r="G32" i="5"/>
  <c r="E6" i="5"/>
  <c r="E5" i="5" s="1"/>
  <c r="E62" i="5" s="1"/>
  <c r="G46" i="5"/>
  <c r="F46" i="5"/>
  <c r="F14" i="5" l="1"/>
  <c r="F19" i="5"/>
  <c r="F45" i="5"/>
  <c r="F53" i="5"/>
  <c r="F54" i="5"/>
  <c r="F57" i="5"/>
  <c r="F58" i="5"/>
  <c r="F59" i="5"/>
  <c r="F60" i="5"/>
  <c r="F55" i="5" l="1"/>
  <c r="C62" i="5"/>
  <c r="G57" i="5"/>
  <c r="G45" i="5"/>
  <c r="G41" i="5"/>
  <c r="F18" i="5"/>
  <c r="G53" i="5"/>
  <c r="F7" i="5"/>
  <c r="G18" i="5" l="1"/>
  <c r="G14" i="5"/>
  <c r="G59" i="5"/>
  <c r="G43" i="5"/>
  <c r="G38" i="5"/>
  <c r="G39" i="5"/>
  <c r="G27" i="5"/>
  <c r="G19" i="5"/>
  <c r="G7" i="5"/>
  <c r="G60" i="5"/>
  <c r="F56" i="5"/>
  <c r="G58" i="5"/>
  <c r="G13" i="5" l="1"/>
  <c r="F13" i="5"/>
  <c r="G54" i="5"/>
  <c r="G40" i="5"/>
  <c r="D62" i="5"/>
  <c r="G56" i="5"/>
  <c r="F5" i="5"/>
  <c r="G6" i="5" l="1"/>
  <c r="F6" i="5"/>
  <c r="G55" i="5"/>
  <c r="G5" i="5"/>
  <c r="G62" i="5" l="1"/>
  <c r="F62" i="5"/>
</calcChain>
</file>

<file path=xl/sharedStrings.xml><?xml version="1.0" encoding="utf-8"?>
<sst xmlns="http://schemas.openxmlformats.org/spreadsheetml/2006/main" count="149" uniqueCount="140">
  <si>
    <t>Иные межбюджетные трансферты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</si>
  <si>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</si>
  <si>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</si>
  <si>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ИТОГО: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</si>
  <si>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</si>
  <si>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</si>
  <si>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</si>
  <si>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</si>
  <si>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</si>
  <si>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</si>
  <si>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</si>
  <si>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</si>
  <si>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</si>
  <si>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</si>
  <si>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</si>
  <si>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</si>
  <si>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</si>
  <si>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</si>
  <si>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</si>
  <si>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</si>
  <si>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(в рублях)</t>
  </si>
  <si>
    <t>000 1 00 00000 00 0000 000</t>
  </si>
  <si>
    <t>000 1 01 00000 00 0000 000</t>
  </si>
  <si>
    <t>000 1 03 00000 00 0000 000</t>
  </si>
  <si>
    <t>000 1 05 00000 00 0000 000</t>
  </si>
  <si>
    <t>000 1 14 00000 00 0000 000</t>
  </si>
  <si>
    <t>000 1 16 00000 00 0000 000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</si>
  <si>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</si>
  <si>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</si>
  <si>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</si>
  <si>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</si>
  <si>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</si>
  <si>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</si>
  <si>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Процент исполнения к уточненному плану</t>
  </si>
  <si>
    <t>Процент исполнения к первоначаль
ному плану</t>
  </si>
  <si>
    <t>Налоговые доходы, в том числе:</t>
  </si>
  <si>
    <t>Неналоговые доходы, в том числе: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</si>
  <si>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</si>
  <si>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</si>
  <si>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</si>
  <si>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</si>
  <si>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  </t>
  </si>
  <si>
    <t>Налог на доходы физических лиц  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</si>
  <si>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</si>
  <si>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</si>
  <si>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</si>
  <si>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</si>
  <si>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</si>
  <si>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</si>
  <si>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</si>
  <si>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</si>
  <si>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</si>
  <si>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</si>
  <si>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1 05 02000 00 0000 110   </t>
  </si>
  <si>
    <t>Единый налог на вмененный  доход  для  отдельных видов деятельности</t>
  </si>
  <si>
    <t>1 05 0201 002 0000 110</t>
  </si>
  <si>
    <t>Единый налог на вмененный  доход  для  отдельных видов деятельности (за налоговые периоды, истекшие до 1 января 2011 года)</t>
  </si>
  <si>
    <t xml:space="preserve">1 05 0300000 0000 110   </t>
  </si>
  <si>
    <t xml:space="preserve">Единый сельскохозяйственный налог </t>
  </si>
  <si>
    <t xml:space="preserve">1 05 03010 01 0000 110   </t>
  </si>
  <si>
    <t>1 05 0400002  0000 110</t>
  </si>
  <si>
    <t>Налог, взимаемый в связи  с применением патентной  системы налогообложения</t>
  </si>
  <si>
    <t>1 05 04020 02 0000 110</t>
  </si>
  <si>
    <t xml:space="preserve"> Налоги, взимаемый в связи с применением патентной системы налогоообложения, зачисляемый в бюджеты муниципальных районов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</si>
  <si>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</si>
  <si>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</si>
  <si>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</si>
  <si>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</si>
  <si>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</si>
  <si>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</si>
  <si>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кострукции</t>
  </si>
  <si>
    <t xml:space="preserve">1 11 00000 00 0000 000   </t>
  </si>
  <si>
    <t>1 11 05013 050000 120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</si>
  <si>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</si>
  <si>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111 050 25 05 0000 120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</si>
  <si>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</si>
  <si>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</si>
  <si>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</si>
  <si>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</si>
  <si>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</si>
  <si>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</si>
  <si>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</si>
  <si>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</si>
  <si>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</si>
  <si>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</si>
  <si>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</si>
  <si>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</si>
  <si>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</si>
  <si>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</si>
  <si>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</si>
  <si>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</si>
  <si>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(РАБОТ) И КОМПЕНСАЦИИ ЗАТРАТ ГОСУДАРСТВА</t>
  </si>
  <si>
    <t>1 13 0200000  0000 130</t>
  </si>
  <si>
    <t>1 13 0299 000 0000 130</t>
  </si>
  <si>
    <t>Прочие доходы от компенсации затрат  государства</t>
  </si>
  <si>
    <t>1 13 02995 05 0000 130</t>
  </si>
  <si>
    <t>Прочие доходы от компенсации затрат бюджетов муниципальных районов</t>
  </si>
  <si>
    <t>1 13 02065 05 0000 130</t>
  </si>
  <si>
    <t>Доходы поступающие в порядк возмещения расходов, понесенных в связи с эксплуатацией имущества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</si>
  <si>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</si>
  <si>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</si>
  <si>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объясняется погашением задолженности ООО "АСОК"</t>
  </si>
  <si>
    <t>Увеличение прибыли МУП КШП</t>
  </si>
  <si>
    <t>Рост поступлений от выкупа земельных участков юридических и физических лиц (заявительный характер)</t>
  </si>
  <si>
    <t>Уточнение в течение года дополнительных поступлений из областного и федерального бюджета и средств бюджета поселений</t>
  </si>
  <si>
    <t>Уточнение в течение года дополнительных поступлений из областного и федерального бюджета</t>
  </si>
  <si>
    <t>1 01 02080 01 0000 110</t>
  </si>
  <si>
    <t>Налог на доходы физических лиц в части суммы налога, превышающей 650 000 рублей, 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</si>
  <si>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1 05 0202 002 0000 110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</si>
  <si>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</si>
  <si>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</si>
  <si>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1 14 06000 00 0000 430</t>
  </si>
  <si>
    <t>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</si>
  <si>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</si>
  <si>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</si>
  <si>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1 05 03020 01 0000 110</t>
  </si>
  <si>
    <t>Единый сельскохозяйственный налог (за налоговые периоды, истекшие до 1 января 2011 года)</t>
  </si>
  <si>
    <t>Увеличение связано с колличеством фактических обращений на выдачу разрешений</t>
  </si>
  <si>
    <t>Сведения о фактических поступлениях доходов по видам доходов в сравнении с первоначально утвержденными (установленными) решением о бюджете значениями и с уточненными значениями с учетом внесенных изменений за 2022 год</t>
  </si>
  <si>
    <t>Сумма на 2022 год (решение  от 15.12.2021г. № 6-36-1, первоначальный)</t>
  </si>
  <si>
    <t>Уточненный план на 2022 год
(решение  от 22.12.2022 № 6-46-1)</t>
  </si>
  <si>
    <t>Кассовое исполнение
за 2022 год</t>
  </si>
  <si>
    <t>Уточнение в течение года дополнительных поступлений из областного  бюджета</t>
  </si>
  <si>
    <t>1 12 01042 01 0000 120</t>
  </si>
  <si>
    <t>Плата за размещение твердых коммунаольных отходов</t>
  </si>
  <si>
    <t xml:space="preserve">Рост объясняется погашением задолженности прошлых лет в связи с проведенной претензионно-исковой работой от: РО ЕХБ "Новая жизнь" города Брянска, физических лиц </t>
  </si>
  <si>
    <t>Рост связан с заключением новых договоров аренды</t>
  </si>
  <si>
    <t>Рост поступлений связан с возмещением судебных расходов от ИП  Горюнова А.А., возвратом денежных средств от поставщика за товар ненадлежащего качества</t>
  </si>
  <si>
    <t>Рост поступлений по следующим налогоплательщикам: ООО "Завод Нефтегазового и Энергетического оборудования "Газэнергокомплект", Мирмов Е.Г., Голофаева Е.С., Голофаев Д.С., Сидоренко А.А., Мачехин В.Я., ООО «Норма», Попова Л.А</t>
  </si>
  <si>
    <t>Рост обусловлен  поступлением платежей от КФХ Дубинин, ООО "Новый Путь", КФХ Панасова, ООО Агрофирма Культура", ООО "Агросмак"</t>
  </si>
  <si>
    <t>Снижение по следующим налогоплательщикам: Щербакова В.А., Кабанов С.Н., Тришкин И.А., Кузнецова П.В. И Шахова Л.В.</t>
  </si>
  <si>
    <t>Причина отклонения между первоначально утвержденными показателями и их фактическими значениями (указываются причины, если отклонение 5 % и более как в большую, так и в меньшую сторону)</t>
  </si>
  <si>
    <t>Причина отклонения между уточненными плановыми показателями и их фактическими значениями (указываются причины, если отклонение 5 % и более как в большую, так и в меньшую сторону)</t>
  </si>
  <si>
    <t>Увеличение поступлений обусловлено ростом объемов реализации подакцизных товаров</t>
  </si>
  <si>
    <t>Уплата авансовых платежей некоторыми плательщиками в декабре</t>
  </si>
  <si>
    <t>Перевыполнение плана обусдовлено фактическим поступлением средств от уполномоченных органов</t>
  </si>
  <si>
    <t>Рост налоговой базы связан с проведением контрольной работы органами власти всех уровней</t>
  </si>
  <si>
    <t>Снижение поступлений платы за негативное воздействие некоторыми организациями  Брянского района</t>
  </si>
  <si>
    <t xml:space="preserve">Увеличение количества обращений физических и юридических лиц для совершения юридически значимых действий </t>
  </si>
  <si>
    <t>Возврат излишне уплаченного налога за предыдущие периоды (ЕНВД отменен с 01.01.2021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</si>
</sst>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" fontId="8" fillId="0" borderId="6">
      <alignment horizontal="center" vertical="top" shrinkToFit="1"/>
    </xf>
    <xf numFmtId="0" fontId="9" fillId="0" borderId="7">
      <alignment horizontal="left" wrapText="1" indent="2"/>
    </xf>
    <xf numFmtId="49" fontId="8" fillId="0" borderId="6">
      <alignment horizontal="left" vertical="top" wrapText="1"/>
    </xf>
    <xf numFmtId="4" fontId="8" fillId="0" borderId="6">
      <alignment horizontal="right" vertical="top" shrinkToFit="1"/>
    </xf>
    <xf numFmtId="49" fontId="9" fillId="0" borderId="6">
      <alignment horizontal="center"/>
    </xf>
    <xf numFmtId="4" fontId="10" fillId="2" borderId="6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68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1" fillId="3" borderId="6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11" fillId="3" borderId="2" xfId="2" applyNumberFormat="1" applyFont="1" applyFill="1" applyBorder="1" applyAlignment="1" applyProtection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quotePrefix="1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1" fillId="3" borderId="9" xfId="0" applyNumberFormat="1" applyFont="1" applyFill="1" applyBorder="1" applyAlignment="1">
      <alignment horizontal="left" vertical="center" wrapText="1"/>
    </xf>
    <xf numFmtId="165" fontId="11" fillId="0" borderId="9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3" xfId="0" quotePrefix="1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</cellXfs>
  <cellStyles count="11">
    <cellStyle name="xl26" xfId="1"/>
    <cellStyle name="xl34" xfId="2"/>
    <cellStyle name="xl38" xfId="3"/>
    <cellStyle name="xl42" xfId="4"/>
    <cellStyle name="xl52" xfId="5"/>
    <cellStyle name="xl63" xfId="6"/>
    <cellStyle name="Обычный" xfId="0" builtinId="0"/>
    <cellStyle name="Обычный 2" xfId="7"/>
    <cellStyle name="Обычный 3" xfId="8"/>
    <cellStyle name="Стиль 1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view="pageBreakPreview" zoomScaleNormal="70" zoomScaleSheetLayoutView="100" workbookViewId="0">
      <pane ySplit="4" topLeftCell="A53" activePane="bottomLeft" state="frozen"/>
      <selection pane="bottomLeft" activeCell="I60" sqref="I60"/>
    </sheetView>
  </sheetViews>
  <sheetFormatPr defaultColWidth="9.140625" defaultRowHeight="15.75" outlineLevelCol="1" x14ac:dyDescent="0.25"/>
  <cols>
    <col min="1" max="1" width="27" style="4" customWidth="1"/>
    <col min="2" max="2" width="56.7109375" style="4" customWidth="1"/>
    <col min="3" max="3" width="23.5703125" style="4" customWidth="1"/>
    <col min="4" max="4" width="20.28515625" style="5" customWidth="1"/>
    <col min="5" max="5" width="20.5703125" style="4" customWidth="1" outlineLevel="1"/>
    <col min="6" max="7" width="16.85546875" style="4" customWidth="1" outlineLevel="1"/>
    <col min="8" max="8" width="36.5703125" style="4" customWidth="1"/>
    <col min="9" max="9" width="35.85546875" style="4" customWidth="1"/>
    <col min="10" max="220" width="9.140625" style="4"/>
    <col min="221" max="222" width="12.28515625" style="4" customWidth="1"/>
    <col min="223" max="223" width="13.42578125" style="4" customWidth="1"/>
    <col min="224" max="224" width="59.140625" style="4" customWidth="1"/>
    <col min="225" max="225" width="18.140625" style="4" customWidth="1"/>
    <col min="226" max="226" width="32.140625" style="4" customWidth="1"/>
    <col min="227" max="227" width="86.7109375" style="4" customWidth="1"/>
    <col min="228" max="236" width="23.140625" style="4" customWidth="1"/>
    <col min="237" max="237" width="91.42578125" style="4" customWidth="1"/>
    <col min="238" max="243" width="19.140625" style="4" customWidth="1"/>
    <col min="244" max="16384" width="9.140625" style="4"/>
  </cols>
  <sheetData>
    <row r="1" spans="1:9" ht="4.9000000000000004" customHeight="1" x14ac:dyDescent="0.25">
      <c r="D1" s="7"/>
      <c r="E1" s="63"/>
      <c r="F1" s="63"/>
      <c r="G1" s="52"/>
    </row>
    <row r="2" spans="1:9" ht="49.9" customHeight="1" x14ac:dyDescent="0.25">
      <c r="A2" s="64" t="s">
        <v>118</v>
      </c>
      <c r="B2" s="64"/>
      <c r="C2" s="64"/>
      <c r="D2" s="64"/>
      <c r="E2" s="64"/>
      <c r="F2" s="64"/>
      <c r="G2" s="64"/>
      <c r="H2" s="64"/>
      <c r="I2" s="64"/>
    </row>
    <row r="3" spans="1:9" ht="17.25" customHeight="1" x14ac:dyDescent="0.25">
      <c r="A3" s="65" t="s">
        <v>20</v>
      </c>
      <c r="B3" s="65"/>
      <c r="C3" s="65"/>
      <c r="D3" s="65"/>
      <c r="E3" s="65"/>
      <c r="F3" s="65"/>
      <c r="G3" s="65"/>
      <c r="H3" s="65"/>
      <c r="I3" s="65"/>
    </row>
    <row r="4" spans="1:9" ht="126.75" customHeight="1" x14ac:dyDescent="0.25">
      <c r="A4" s="6" t="s">
        <v>4</v>
      </c>
      <c r="B4" s="6" t="s">
        <v>5</v>
      </c>
      <c r="C4" s="16" t="s">
        <v>119</v>
      </c>
      <c r="D4" s="1" t="s">
        <v>120</v>
      </c>
      <c r="E4" s="1" t="s">
        <v>121</v>
      </c>
      <c r="F4" s="1" t="s">
        <v>34</v>
      </c>
      <c r="G4" s="1" t="s">
        <v>33</v>
      </c>
      <c r="H4" s="66" t="s">
        <v>131</v>
      </c>
      <c r="I4" s="66" t="s">
        <v>132</v>
      </c>
    </row>
    <row r="5" spans="1:9" ht="42.75" customHeight="1" x14ac:dyDescent="0.25">
      <c r="A5" s="14" t="s">
        <v>21</v>
      </c>
      <c r="B5" s="15" t="s">
        <v>6</v>
      </c>
      <c r="C5" s="27">
        <f t="shared" ref="C5:E5" si="0">C6+C32</f>
        <v>453546354</v>
      </c>
      <c r="D5" s="27">
        <f t="shared" si="0"/>
        <v>619275209</v>
      </c>
      <c r="E5" s="27">
        <f t="shared" si="0"/>
        <v>644216630.27999997</v>
      </c>
      <c r="F5" s="13">
        <f t="shared" ref="F5:F36" si="1">E5/C5*100</f>
        <v>142.03986529676743</v>
      </c>
      <c r="G5" s="13">
        <f t="shared" ref="G5:G36" si="2">E5/D5*100</f>
        <v>104.02751812401389</v>
      </c>
      <c r="H5" s="67"/>
      <c r="I5" s="67"/>
    </row>
    <row r="6" spans="1:9" ht="29.25" customHeight="1" x14ac:dyDescent="0.25">
      <c r="A6" s="61" t="s">
        <v>35</v>
      </c>
      <c r="B6" s="62"/>
      <c r="C6" s="27">
        <f>C7+C13+C18+C27</f>
        <v>425788610</v>
      </c>
      <c r="D6" s="27">
        <f t="shared" ref="D6:E6" si="3">D7+D13+D18+D27</f>
        <v>551473810</v>
      </c>
      <c r="E6" s="27">
        <f t="shared" si="3"/>
        <v>572786978.84000003</v>
      </c>
      <c r="F6" s="13">
        <f t="shared" si="1"/>
        <v>134.5237907702604</v>
      </c>
      <c r="G6" s="13">
        <f t="shared" si="2"/>
        <v>103.86476537117875</v>
      </c>
      <c r="H6" s="13"/>
      <c r="I6" s="3"/>
    </row>
    <row r="7" spans="1:9" ht="126" x14ac:dyDescent="0.25">
      <c r="A7" s="14" t="s">
        <v>22</v>
      </c>
      <c r="B7" s="15" t="s">
        <v>7</v>
      </c>
      <c r="C7" s="27">
        <f>C8+C9+C10+C11+C12</f>
        <v>379511000</v>
      </c>
      <c r="D7" s="27">
        <f t="shared" ref="D7:E7" si="4">D8+D9+D10+D11+D12</f>
        <v>495000000</v>
      </c>
      <c r="E7" s="27">
        <f t="shared" si="4"/>
        <v>514112628.37</v>
      </c>
      <c r="F7" s="13">
        <f t="shared" si="1"/>
        <v>135.46712173560186</v>
      </c>
      <c r="G7" s="13">
        <f t="shared" si="2"/>
        <v>103.86113704444443</v>
      </c>
      <c r="H7" s="37" t="s">
        <v>128</v>
      </c>
    </row>
    <row r="8" spans="1:9" ht="75" x14ac:dyDescent="0.25">
      <c r="A8" s="18" t="s">
        <v>37</v>
      </c>
      <c r="B8" s="19" t="s">
        <v>38</v>
      </c>
      <c r="C8" s="20">
        <v>318000000</v>
      </c>
      <c r="D8" s="20">
        <v>340669024</v>
      </c>
      <c r="E8" s="48">
        <v>355463566.93000001</v>
      </c>
      <c r="F8" s="12">
        <f t="shared" si="1"/>
        <v>111.7809958899371</v>
      </c>
      <c r="G8" s="12">
        <f t="shared" si="2"/>
        <v>104.34279076984706</v>
      </c>
      <c r="H8" s="53"/>
      <c r="I8" s="36"/>
    </row>
    <row r="9" spans="1:9" ht="120" x14ac:dyDescent="0.25">
      <c r="A9" s="18" t="s">
        <v>39</v>
      </c>
      <c r="B9" s="19" t="s">
        <v>40</v>
      </c>
      <c r="C9" s="20">
        <v>15000000</v>
      </c>
      <c r="D9" s="20">
        <v>7837090</v>
      </c>
      <c r="E9" s="48">
        <v>7200455.6500000004</v>
      </c>
      <c r="F9" s="12">
        <f t="shared" si="1"/>
        <v>48.003037666666671</v>
      </c>
      <c r="G9" s="12">
        <f t="shared" si="2"/>
        <v>91.876648730587505</v>
      </c>
      <c r="H9" s="12"/>
      <c r="I9" s="54"/>
    </row>
    <row r="10" spans="1:9" ht="45" x14ac:dyDescent="0.25">
      <c r="A10" s="18" t="s">
        <v>41</v>
      </c>
      <c r="B10" s="19" t="s">
        <v>42</v>
      </c>
      <c r="C10" s="20">
        <v>10000000</v>
      </c>
      <c r="D10" s="20">
        <v>9218909</v>
      </c>
      <c r="E10" s="48">
        <v>9118922.9100000001</v>
      </c>
      <c r="F10" s="12">
        <f t="shared" si="1"/>
        <v>91.189229100000006</v>
      </c>
      <c r="G10" s="12">
        <f t="shared" si="2"/>
        <v>98.915423831605239</v>
      </c>
      <c r="H10" s="12"/>
      <c r="I10" s="54"/>
    </row>
    <row r="11" spans="1:9" ht="102" customHeight="1" x14ac:dyDescent="0.25">
      <c r="A11" s="18" t="s">
        <v>43</v>
      </c>
      <c r="B11" s="19" t="s">
        <v>44</v>
      </c>
      <c r="C11" s="20">
        <v>1511000</v>
      </c>
      <c r="D11" s="20">
        <v>1950927</v>
      </c>
      <c r="E11" s="48">
        <v>1956846.75</v>
      </c>
      <c r="F11" s="12">
        <f t="shared" si="1"/>
        <v>129.50673395102581</v>
      </c>
      <c r="G11" s="12">
        <f t="shared" si="2"/>
        <v>100.30343267585103</v>
      </c>
      <c r="H11" s="12"/>
      <c r="I11" s="54"/>
    </row>
    <row r="12" spans="1:9" ht="107.25" customHeight="1" x14ac:dyDescent="0.25">
      <c r="A12" s="18" t="s">
        <v>106</v>
      </c>
      <c r="B12" s="19" t="s">
        <v>107</v>
      </c>
      <c r="C12" s="20">
        <v>35000000</v>
      </c>
      <c r="D12" s="20">
        <v>135324050</v>
      </c>
      <c r="E12" s="48">
        <v>140372836.13</v>
      </c>
      <c r="F12" s="12">
        <f t="shared" si="1"/>
        <v>401.06524608571431</v>
      </c>
      <c r="G12" s="12">
        <f t="shared" si="2"/>
        <v>103.73088606940155</v>
      </c>
      <c r="H12" s="12"/>
      <c r="I12" s="46"/>
    </row>
    <row r="13" spans="1:9" ht="52.5" customHeight="1" x14ac:dyDescent="0.25">
      <c r="A13" s="14" t="s">
        <v>23</v>
      </c>
      <c r="B13" s="15" t="s">
        <v>8</v>
      </c>
      <c r="C13" s="27">
        <f>C14+C15+C16+C17</f>
        <v>25135610</v>
      </c>
      <c r="D13" s="27">
        <f t="shared" ref="D13:E13" si="5">D14+D15+D16+D17</f>
        <v>28869810</v>
      </c>
      <c r="E13" s="27">
        <f t="shared" si="5"/>
        <v>29004937.199999999</v>
      </c>
      <c r="F13" s="13">
        <f t="shared" si="1"/>
        <v>115.39380663528753</v>
      </c>
      <c r="G13" s="13">
        <f t="shared" si="2"/>
        <v>100.46805711572053</v>
      </c>
      <c r="H13" s="56" t="s">
        <v>133</v>
      </c>
      <c r="I13" s="37"/>
    </row>
    <row r="14" spans="1:9" ht="71.25" customHeight="1" x14ac:dyDescent="0.25">
      <c r="A14" s="18" t="s">
        <v>45</v>
      </c>
      <c r="B14" s="19" t="s">
        <v>46</v>
      </c>
      <c r="C14" s="20">
        <v>11364580</v>
      </c>
      <c r="D14" s="20">
        <v>14757317</v>
      </c>
      <c r="E14" s="48">
        <v>14540379.210000001</v>
      </c>
      <c r="F14" s="12">
        <f t="shared" si="1"/>
        <v>127.94471251907243</v>
      </c>
      <c r="G14" s="12">
        <f t="shared" si="2"/>
        <v>98.529964559275925</v>
      </c>
      <c r="H14" s="12"/>
      <c r="I14" s="3"/>
    </row>
    <row r="15" spans="1:9" ht="90.75" customHeight="1" x14ac:dyDescent="0.25">
      <c r="A15" s="18" t="s">
        <v>47</v>
      </c>
      <c r="B15" s="19" t="s">
        <v>48</v>
      </c>
      <c r="C15" s="20">
        <v>62910</v>
      </c>
      <c r="D15" s="20">
        <v>81074</v>
      </c>
      <c r="E15" s="48">
        <v>78540.61</v>
      </c>
      <c r="F15" s="12">
        <f t="shared" si="1"/>
        <v>124.84598632967732</v>
      </c>
      <c r="G15" s="12">
        <f t="shared" si="2"/>
        <v>96.87521276858179</v>
      </c>
      <c r="H15" s="12"/>
      <c r="I15" s="3"/>
    </row>
    <row r="16" spans="1:9" ht="78" customHeight="1" x14ac:dyDescent="0.25">
      <c r="A16" s="18" t="s">
        <v>49</v>
      </c>
      <c r="B16" s="19" t="s">
        <v>50</v>
      </c>
      <c r="C16" s="20">
        <v>15133180</v>
      </c>
      <c r="D16" s="20">
        <v>15733180</v>
      </c>
      <c r="E16" s="48">
        <v>16054220.77</v>
      </c>
      <c r="F16" s="12">
        <f t="shared" si="1"/>
        <v>106.08623415567646</v>
      </c>
      <c r="G16" s="12">
        <f t="shared" si="2"/>
        <v>102.04053325519698</v>
      </c>
      <c r="H16" s="12"/>
      <c r="I16" s="3"/>
    </row>
    <row r="17" spans="1:9" ht="78" customHeight="1" x14ac:dyDescent="0.25">
      <c r="A17" s="18" t="s">
        <v>51</v>
      </c>
      <c r="B17" s="19" t="s">
        <v>52</v>
      </c>
      <c r="C17" s="20">
        <v>-1425060</v>
      </c>
      <c r="D17" s="20">
        <v>-1701761</v>
      </c>
      <c r="E17" s="48">
        <v>-1668203.39</v>
      </c>
      <c r="F17" s="12">
        <f t="shared" si="1"/>
        <v>117.06197563611356</v>
      </c>
      <c r="G17" s="12">
        <f t="shared" si="2"/>
        <v>98.028065633188206</v>
      </c>
      <c r="H17" s="12"/>
      <c r="I17" s="3"/>
    </row>
    <row r="18" spans="1:9" ht="47.25" x14ac:dyDescent="0.25">
      <c r="A18" s="14" t="s">
        <v>24</v>
      </c>
      <c r="B18" s="15" t="s">
        <v>9</v>
      </c>
      <c r="C18" s="27">
        <f>C19+C22+C25</f>
        <v>20742000</v>
      </c>
      <c r="D18" s="27">
        <f t="shared" ref="D18:E18" si="6">D19+D22+D25</f>
        <v>24104000</v>
      </c>
      <c r="E18" s="27">
        <f t="shared" si="6"/>
        <v>25834806.439999998</v>
      </c>
      <c r="F18" s="13">
        <f t="shared" si="1"/>
        <v>124.55311175392923</v>
      </c>
      <c r="G18" s="13">
        <f t="shared" si="2"/>
        <v>107.18057766345834</v>
      </c>
      <c r="H18" s="57" t="s">
        <v>139</v>
      </c>
      <c r="I18" s="57" t="s">
        <v>139</v>
      </c>
    </row>
    <row r="19" spans="1:9" ht="44.25" customHeight="1" x14ac:dyDescent="0.25">
      <c r="A19" s="21" t="s">
        <v>53</v>
      </c>
      <c r="B19" s="22" t="s">
        <v>54</v>
      </c>
      <c r="C19" s="23">
        <f>(C21+C20)</f>
        <v>0</v>
      </c>
      <c r="D19" s="23">
        <f>(D21+D20)</f>
        <v>-62000</v>
      </c>
      <c r="E19" s="27">
        <f>E20+E21</f>
        <v>-46689.32</v>
      </c>
      <c r="F19" s="12" t="e">
        <f t="shared" si="1"/>
        <v>#DIV/0!</v>
      </c>
      <c r="G19" s="12">
        <f t="shared" si="2"/>
        <v>75.305354838709675</v>
      </c>
      <c r="H19" s="12"/>
      <c r="I19" s="37"/>
    </row>
    <row r="20" spans="1:9" ht="30" customHeight="1" x14ac:dyDescent="0.25">
      <c r="A20" s="18" t="s">
        <v>55</v>
      </c>
      <c r="B20" s="19" t="s">
        <v>54</v>
      </c>
      <c r="C20" s="20">
        <v>0</v>
      </c>
      <c r="D20" s="20">
        <v>-60000</v>
      </c>
      <c r="E20" s="48">
        <v>-44556.11</v>
      </c>
      <c r="F20" s="12" t="e">
        <f t="shared" si="1"/>
        <v>#DIV/0!</v>
      </c>
      <c r="G20" s="12">
        <f t="shared" si="2"/>
        <v>74.26018333333333</v>
      </c>
      <c r="H20" s="12"/>
      <c r="I20" s="3"/>
    </row>
    <row r="21" spans="1:9" ht="47.25" customHeight="1" x14ac:dyDescent="0.25">
      <c r="A21" s="18" t="s">
        <v>108</v>
      </c>
      <c r="B21" s="19" t="s">
        <v>56</v>
      </c>
      <c r="C21" s="20">
        <v>0</v>
      </c>
      <c r="D21" s="20">
        <v>-2000</v>
      </c>
      <c r="E21" s="48">
        <v>-2133.21</v>
      </c>
      <c r="F21" s="12" t="e">
        <f t="shared" si="1"/>
        <v>#DIV/0!</v>
      </c>
      <c r="G21" s="12">
        <f t="shared" si="2"/>
        <v>106.6605</v>
      </c>
      <c r="H21" s="12"/>
      <c r="I21" s="3"/>
    </row>
    <row r="22" spans="1:9" ht="63" customHeight="1" x14ac:dyDescent="0.25">
      <c r="A22" s="21" t="s">
        <v>57</v>
      </c>
      <c r="B22" s="22" t="s">
        <v>58</v>
      </c>
      <c r="C22" s="23">
        <f>C23</f>
        <v>7313000</v>
      </c>
      <c r="D22" s="23">
        <f t="shared" ref="D22" si="7">D23</f>
        <v>14025000</v>
      </c>
      <c r="E22" s="32">
        <f>E23+E24</f>
        <v>14070188.41</v>
      </c>
      <c r="F22" s="13">
        <f t="shared" si="1"/>
        <v>192.39967742376589</v>
      </c>
      <c r="G22" s="13">
        <f t="shared" si="2"/>
        <v>100.32219900178254</v>
      </c>
      <c r="H22" s="37" t="s">
        <v>129</v>
      </c>
    </row>
    <row r="23" spans="1:9" ht="23.25" customHeight="1" x14ac:dyDescent="0.25">
      <c r="A23" s="18" t="s">
        <v>59</v>
      </c>
      <c r="B23" s="19" t="s">
        <v>58</v>
      </c>
      <c r="C23" s="20">
        <v>7313000</v>
      </c>
      <c r="D23" s="20">
        <v>14025000</v>
      </c>
      <c r="E23" s="48">
        <v>14070188.41</v>
      </c>
      <c r="F23" s="12">
        <f t="shared" si="1"/>
        <v>192.39967742376589</v>
      </c>
      <c r="G23" s="12">
        <f t="shared" si="2"/>
        <v>100.32219900178254</v>
      </c>
      <c r="H23" s="12"/>
      <c r="I23" s="37"/>
    </row>
    <row r="24" spans="1:9" ht="0.75" hidden="1" customHeight="1" x14ac:dyDescent="0.25">
      <c r="A24" s="18" t="s">
        <v>115</v>
      </c>
      <c r="B24" s="19" t="s">
        <v>116</v>
      </c>
      <c r="C24" s="20">
        <v>0</v>
      </c>
      <c r="D24" s="20">
        <v>0</v>
      </c>
      <c r="E24" s="48">
        <v>0</v>
      </c>
      <c r="F24" s="13" t="e">
        <f t="shared" si="1"/>
        <v>#DIV/0!</v>
      </c>
      <c r="G24" s="12" t="e">
        <f t="shared" si="2"/>
        <v>#DIV/0!</v>
      </c>
      <c r="H24" s="13"/>
      <c r="I24" s="37"/>
    </row>
    <row r="25" spans="1:9" ht="47.25" customHeight="1" x14ac:dyDescent="0.25">
      <c r="A25" s="21" t="s">
        <v>60</v>
      </c>
      <c r="B25" s="22" t="s">
        <v>61</v>
      </c>
      <c r="C25" s="24">
        <f>C26</f>
        <v>13429000</v>
      </c>
      <c r="D25" s="24">
        <f t="shared" ref="D25:E25" si="8">D26</f>
        <v>10141000</v>
      </c>
      <c r="E25" s="50">
        <f t="shared" si="8"/>
        <v>11811307.35</v>
      </c>
      <c r="F25" s="13">
        <f t="shared" si="1"/>
        <v>87.953737061583141</v>
      </c>
      <c r="G25" s="13">
        <f t="shared" si="2"/>
        <v>116.47083473030273</v>
      </c>
      <c r="H25" s="37" t="s">
        <v>130</v>
      </c>
      <c r="I25" s="37" t="s">
        <v>134</v>
      </c>
    </row>
    <row r="26" spans="1:9" ht="48.75" customHeight="1" x14ac:dyDescent="0.25">
      <c r="A26" s="18" t="s">
        <v>62</v>
      </c>
      <c r="B26" s="19" t="s">
        <v>63</v>
      </c>
      <c r="C26" s="25">
        <v>13429000</v>
      </c>
      <c r="D26" s="25">
        <v>10141000</v>
      </c>
      <c r="E26" s="48">
        <v>11811307.35</v>
      </c>
      <c r="F26" s="12">
        <f t="shared" si="1"/>
        <v>87.953737061583141</v>
      </c>
      <c r="G26" s="12">
        <f t="shared" si="2"/>
        <v>116.47083473030273</v>
      </c>
      <c r="H26" s="12"/>
      <c r="I26" s="37"/>
    </row>
    <row r="27" spans="1:9" x14ac:dyDescent="0.25">
      <c r="A27" s="21" t="s">
        <v>64</v>
      </c>
      <c r="B27" s="21" t="s">
        <v>10</v>
      </c>
      <c r="C27" s="23">
        <f>C28+C30</f>
        <v>400000</v>
      </c>
      <c r="D27" s="23">
        <f t="shared" ref="D27:E27" si="9">D28+D30</f>
        <v>3500000</v>
      </c>
      <c r="E27" s="32">
        <f t="shared" si="9"/>
        <v>3834606.83</v>
      </c>
      <c r="F27" s="13">
        <f t="shared" si="1"/>
        <v>958.65170749999993</v>
      </c>
      <c r="G27" s="13">
        <f t="shared" si="2"/>
        <v>109.56019514285715</v>
      </c>
      <c r="H27" s="13"/>
      <c r="I27" s="37"/>
    </row>
    <row r="28" spans="1:9" ht="72" customHeight="1" x14ac:dyDescent="0.25">
      <c r="A28" s="18" t="s">
        <v>65</v>
      </c>
      <c r="B28" s="19" t="s">
        <v>66</v>
      </c>
      <c r="C28" s="20">
        <f t="shared" ref="C28:E28" si="10">C29</f>
        <v>400000</v>
      </c>
      <c r="D28" s="20">
        <f t="shared" si="10"/>
        <v>3475000</v>
      </c>
      <c r="E28" s="31">
        <f t="shared" si="10"/>
        <v>3784606.83</v>
      </c>
      <c r="F28" s="12">
        <f t="shared" si="1"/>
        <v>946.15170749999993</v>
      </c>
      <c r="G28" s="12">
        <f t="shared" si="2"/>
        <v>108.90954906474821</v>
      </c>
      <c r="H28" s="37" t="s">
        <v>138</v>
      </c>
      <c r="I28" s="37" t="s">
        <v>138</v>
      </c>
    </row>
    <row r="29" spans="1:9" ht="53.25" customHeight="1" x14ac:dyDescent="0.25">
      <c r="A29" s="18" t="s">
        <v>67</v>
      </c>
      <c r="B29" s="19" t="s">
        <v>68</v>
      </c>
      <c r="C29" s="20">
        <v>400000</v>
      </c>
      <c r="D29" s="25">
        <v>3475000</v>
      </c>
      <c r="E29" s="48">
        <v>3784606.83</v>
      </c>
      <c r="F29" s="12">
        <f t="shared" si="1"/>
        <v>946.15170749999993</v>
      </c>
      <c r="G29" s="12">
        <f t="shared" si="2"/>
        <v>108.90954906474821</v>
      </c>
      <c r="H29" s="12"/>
      <c r="I29" s="37"/>
    </row>
    <row r="30" spans="1:9" ht="45" customHeight="1" x14ac:dyDescent="0.25">
      <c r="A30" s="18" t="s">
        <v>109</v>
      </c>
      <c r="B30" s="19" t="s">
        <v>110</v>
      </c>
      <c r="C30" s="20">
        <f>C31</f>
        <v>0</v>
      </c>
      <c r="D30" s="20">
        <f t="shared" ref="D30:E30" si="11">D31</f>
        <v>25000</v>
      </c>
      <c r="E30" s="31">
        <f t="shared" si="11"/>
        <v>50000</v>
      </c>
      <c r="F30" s="13" t="e">
        <f t="shared" si="1"/>
        <v>#DIV/0!</v>
      </c>
      <c r="G30" s="13">
        <f t="shared" si="2"/>
        <v>200</v>
      </c>
      <c r="H30" s="37" t="s">
        <v>117</v>
      </c>
      <c r="I30" s="37" t="s">
        <v>117</v>
      </c>
    </row>
    <row r="31" spans="1:9" ht="33.75" customHeight="1" x14ac:dyDescent="0.25">
      <c r="A31" s="18" t="s">
        <v>69</v>
      </c>
      <c r="B31" s="19" t="s">
        <v>70</v>
      </c>
      <c r="C31" s="20">
        <v>0</v>
      </c>
      <c r="D31" s="25">
        <v>25000</v>
      </c>
      <c r="E31" s="48">
        <v>50000</v>
      </c>
      <c r="F31" s="12" t="e">
        <f t="shared" si="1"/>
        <v>#DIV/0!</v>
      </c>
      <c r="G31" s="12">
        <f t="shared" si="2"/>
        <v>200</v>
      </c>
      <c r="H31" s="53"/>
      <c r="I31" s="26"/>
    </row>
    <row r="32" spans="1:9" ht="27" customHeight="1" x14ac:dyDescent="0.25">
      <c r="A32" s="61" t="s">
        <v>36</v>
      </c>
      <c r="B32" s="62"/>
      <c r="C32" s="23">
        <f>C33+C38+C45+C50+C54</f>
        <v>27757744</v>
      </c>
      <c r="D32" s="23">
        <f>D33+D38+D45+D50+D54</f>
        <v>67801399</v>
      </c>
      <c r="E32" s="23">
        <f>E33+E38+E45+E50+E54</f>
        <v>71429651.439999998</v>
      </c>
      <c r="F32" s="13">
        <f t="shared" si="1"/>
        <v>257.33233738303801</v>
      </c>
      <c r="G32" s="13">
        <f t="shared" si="2"/>
        <v>105.35129435898514</v>
      </c>
      <c r="H32" s="13"/>
      <c r="I32" s="3"/>
    </row>
    <row r="33" spans="1:9" ht="42.75" x14ac:dyDescent="0.25">
      <c r="A33" s="21" t="s">
        <v>71</v>
      </c>
      <c r="B33" s="21" t="s">
        <v>11</v>
      </c>
      <c r="C33" s="23">
        <f>C34+C35+C36+C37</f>
        <v>25821744</v>
      </c>
      <c r="D33" s="23">
        <f>D34+D35+D36+D37</f>
        <v>34933454</v>
      </c>
      <c r="E33" s="32">
        <f>E34+E35+E36+E37</f>
        <v>38196234.189999998</v>
      </c>
      <c r="F33" s="13">
        <f t="shared" si="1"/>
        <v>147.9227514222122</v>
      </c>
      <c r="G33" s="13">
        <f t="shared" si="2"/>
        <v>109.33998736569248</v>
      </c>
      <c r="H33" s="13"/>
      <c r="I33" s="3"/>
    </row>
    <row r="34" spans="1:9" ht="94.5" x14ac:dyDescent="0.25">
      <c r="A34" s="18" t="s">
        <v>72</v>
      </c>
      <c r="B34" s="19" t="s">
        <v>73</v>
      </c>
      <c r="C34" s="20">
        <v>21535354</v>
      </c>
      <c r="D34" s="20">
        <v>25419954</v>
      </c>
      <c r="E34" s="48">
        <v>28010080.030000001</v>
      </c>
      <c r="F34" s="12">
        <f t="shared" si="1"/>
        <v>130.06556581331333</v>
      </c>
      <c r="G34" s="12">
        <f t="shared" si="2"/>
        <v>110.18934192406486</v>
      </c>
      <c r="H34" s="3" t="s">
        <v>125</v>
      </c>
      <c r="I34" s="3" t="s">
        <v>125</v>
      </c>
    </row>
    <row r="35" spans="1:9" ht="90" x14ac:dyDescent="0.25">
      <c r="A35" s="25" t="s">
        <v>74</v>
      </c>
      <c r="B35" s="19" t="s">
        <v>75</v>
      </c>
      <c r="C35" s="20">
        <v>90000</v>
      </c>
      <c r="D35" s="20">
        <v>231000</v>
      </c>
      <c r="E35" s="48">
        <v>242447.57</v>
      </c>
      <c r="F35" s="12">
        <f t="shared" si="1"/>
        <v>269.38618888888885</v>
      </c>
      <c r="G35" s="12">
        <f t="shared" si="2"/>
        <v>104.95565800865801</v>
      </c>
      <c r="H35" s="3" t="s">
        <v>126</v>
      </c>
      <c r="I35" s="3" t="s">
        <v>126</v>
      </c>
    </row>
    <row r="36" spans="1:9" ht="73.5" customHeight="1" x14ac:dyDescent="0.25">
      <c r="A36" s="18" t="s">
        <v>76</v>
      </c>
      <c r="B36" s="19" t="s">
        <v>77</v>
      </c>
      <c r="C36" s="20">
        <v>4180390</v>
      </c>
      <c r="D36" s="20">
        <v>9250000</v>
      </c>
      <c r="E36" s="48">
        <v>9911195.5899999999</v>
      </c>
      <c r="F36" s="12">
        <f t="shared" si="1"/>
        <v>237.08782171041457</v>
      </c>
      <c r="G36" s="12">
        <f t="shared" si="2"/>
        <v>107.14806043243243</v>
      </c>
      <c r="H36" s="3" t="s">
        <v>101</v>
      </c>
      <c r="I36" s="3" t="s">
        <v>101</v>
      </c>
    </row>
    <row r="37" spans="1:9" ht="65.25" customHeight="1" x14ac:dyDescent="0.25">
      <c r="A37" s="18" t="s">
        <v>78</v>
      </c>
      <c r="B37" s="19" t="s">
        <v>79</v>
      </c>
      <c r="C37" s="20">
        <v>16000</v>
      </c>
      <c r="D37" s="20">
        <v>32500</v>
      </c>
      <c r="E37" s="48">
        <v>32511</v>
      </c>
      <c r="F37" s="12">
        <f t="shared" ref="F37:F68" si="12">E37/C37*100</f>
        <v>203.19375000000002</v>
      </c>
      <c r="G37" s="12">
        <f t="shared" ref="G37:G54" si="13">E37/D37*100</f>
        <v>100.03384615384616</v>
      </c>
      <c r="H37" s="3" t="s">
        <v>102</v>
      </c>
    </row>
    <row r="38" spans="1:9" ht="66" customHeight="1" x14ac:dyDescent="0.25">
      <c r="A38" s="21" t="s">
        <v>80</v>
      </c>
      <c r="B38" s="21" t="s">
        <v>12</v>
      </c>
      <c r="C38" s="32">
        <f>(C40+C41+C42)</f>
        <v>903000</v>
      </c>
      <c r="D38" s="32">
        <f>(D40+D41+D42)</f>
        <v>630000</v>
      </c>
      <c r="E38" s="32">
        <f>(E40+E41+E42)</f>
        <v>601383.43000000005</v>
      </c>
      <c r="F38" s="13">
        <f t="shared" si="12"/>
        <v>66.598386489479523</v>
      </c>
      <c r="G38" s="13">
        <f t="shared" si="13"/>
        <v>95.457687301587313</v>
      </c>
      <c r="H38" s="58" t="s">
        <v>137</v>
      </c>
      <c r="I38" s="3"/>
    </row>
    <row r="39" spans="1:9" x14ac:dyDescent="0.25">
      <c r="A39" s="18" t="s">
        <v>81</v>
      </c>
      <c r="B39" s="19" t="s">
        <v>13</v>
      </c>
      <c r="C39" s="31">
        <f>(C43+C41+C40)</f>
        <v>903000</v>
      </c>
      <c r="D39" s="31">
        <f>(D40+D41+D42)</f>
        <v>630000</v>
      </c>
      <c r="E39" s="31">
        <f>(E40+E41+E42)</f>
        <v>601383.43000000005</v>
      </c>
      <c r="F39" s="12">
        <f t="shared" si="12"/>
        <v>66.598386489479523</v>
      </c>
      <c r="G39" s="12">
        <f t="shared" si="13"/>
        <v>95.457687301587313</v>
      </c>
      <c r="H39" s="12"/>
      <c r="I39" s="3"/>
    </row>
    <row r="40" spans="1:9" ht="30" x14ac:dyDescent="0.25">
      <c r="A40" s="18" t="s">
        <v>82</v>
      </c>
      <c r="B40" s="19" t="s">
        <v>83</v>
      </c>
      <c r="C40" s="20">
        <v>305200</v>
      </c>
      <c r="D40" s="20">
        <v>294850</v>
      </c>
      <c r="E40" s="48">
        <v>284294.51</v>
      </c>
      <c r="F40" s="12">
        <f t="shared" si="12"/>
        <v>93.150232634338138</v>
      </c>
      <c r="G40" s="12">
        <f t="shared" si="13"/>
        <v>96.420047481770396</v>
      </c>
      <c r="H40" s="12"/>
      <c r="I40" s="3"/>
    </row>
    <row r="41" spans="1:9" ht="33" customHeight="1" x14ac:dyDescent="0.25">
      <c r="A41" s="18" t="s">
        <v>84</v>
      </c>
      <c r="B41" s="19" t="s">
        <v>85</v>
      </c>
      <c r="C41" s="20">
        <v>295800</v>
      </c>
      <c r="D41" s="20">
        <v>239000</v>
      </c>
      <c r="E41" s="48">
        <v>221585.89</v>
      </c>
      <c r="F41" s="12">
        <f t="shared" si="12"/>
        <v>74.910713319810682</v>
      </c>
      <c r="G41" s="12">
        <f t="shared" si="13"/>
        <v>92.713761506276157</v>
      </c>
      <c r="H41" s="12"/>
      <c r="I41" s="3"/>
    </row>
    <row r="42" spans="1:9" x14ac:dyDescent="0.25">
      <c r="A42" s="18" t="s">
        <v>86</v>
      </c>
      <c r="B42" s="19" t="s">
        <v>87</v>
      </c>
      <c r="C42" s="20">
        <f>C43+C44</f>
        <v>302000</v>
      </c>
      <c r="D42" s="20">
        <f t="shared" ref="D42:E42" si="14">D43+D44</f>
        <v>96150</v>
      </c>
      <c r="E42" s="31">
        <f t="shared" si="14"/>
        <v>95503.03</v>
      </c>
      <c r="F42" s="12">
        <f t="shared" si="12"/>
        <v>31.623519867549671</v>
      </c>
      <c r="G42" s="12">
        <f t="shared" si="13"/>
        <v>99.327124284971404</v>
      </c>
      <c r="H42" s="12"/>
      <c r="I42" s="3"/>
    </row>
    <row r="43" spans="1:9" ht="35.25" customHeight="1" x14ac:dyDescent="0.25">
      <c r="A43" s="28" t="s">
        <v>88</v>
      </c>
      <c r="B43" s="29" t="s">
        <v>89</v>
      </c>
      <c r="C43" s="30">
        <v>302000</v>
      </c>
      <c r="D43" s="20">
        <v>90000</v>
      </c>
      <c r="E43" s="48">
        <v>89349.39</v>
      </c>
      <c r="F43" s="12">
        <f t="shared" si="12"/>
        <v>29.585890728476823</v>
      </c>
      <c r="G43" s="12">
        <f t="shared" si="13"/>
        <v>99.27709999999999</v>
      </c>
      <c r="H43" s="12"/>
      <c r="I43" s="3"/>
    </row>
    <row r="44" spans="1:9" ht="35.25" customHeight="1" x14ac:dyDescent="0.25">
      <c r="A44" s="28" t="s">
        <v>123</v>
      </c>
      <c r="B44" s="29" t="s">
        <v>124</v>
      </c>
      <c r="C44" s="30">
        <v>0</v>
      </c>
      <c r="D44" s="20">
        <v>6150</v>
      </c>
      <c r="E44" s="48">
        <v>6153.64</v>
      </c>
      <c r="F44" s="12" t="e">
        <f t="shared" si="12"/>
        <v>#DIV/0!</v>
      </c>
      <c r="G44" s="12">
        <f t="shared" si="13"/>
        <v>100.05918699186994</v>
      </c>
      <c r="H44" s="12"/>
      <c r="I44" s="3"/>
    </row>
    <row r="45" spans="1:9" ht="78.75" x14ac:dyDescent="0.25">
      <c r="A45" s="33" t="s">
        <v>90</v>
      </c>
      <c r="B45" s="22" t="s">
        <v>91</v>
      </c>
      <c r="C45" s="23">
        <f>C46</f>
        <v>33000</v>
      </c>
      <c r="D45" s="23">
        <f>D46</f>
        <v>177900</v>
      </c>
      <c r="E45" s="32">
        <f>E46</f>
        <v>184151.03</v>
      </c>
      <c r="F45" s="13">
        <f t="shared" si="12"/>
        <v>558.03342424242419</v>
      </c>
      <c r="G45" s="13">
        <f t="shared" si="13"/>
        <v>103.51378864530636</v>
      </c>
      <c r="H45" s="55" t="s">
        <v>127</v>
      </c>
    </row>
    <row r="46" spans="1:9" x14ac:dyDescent="0.25">
      <c r="A46" s="34" t="s">
        <v>92</v>
      </c>
      <c r="B46" s="19" t="s">
        <v>14</v>
      </c>
      <c r="C46" s="20">
        <f>C47+C49</f>
        <v>33000</v>
      </c>
      <c r="D46" s="20">
        <f t="shared" ref="D46" si="15">D47+D49</f>
        <v>177900</v>
      </c>
      <c r="E46" s="31">
        <f>E47</f>
        <v>184151.03</v>
      </c>
      <c r="F46" s="12">
        <f t="shared" si="12"/>
        <v>558.03342424242419</v>
      </c>
      <c r="G46" s="12">
        <f t="shared" si="13"/>
        <v>103.51378864530636</v>
      </c>
      <c r="H46" s="12"/>
      <c r="I46" s="55"/>
    </row>
    <row r="47" spans="1:9" x14ac:dyDescent="0.25">
      <c r="A47" s="34" t="s">
        <v>93</v>
      </c>
      <c r="B47" s="19" t="s">
        <v>94</v>
      </c>
      <c r="C47" s="20">
        <f t="shared" ref="C47" si="16">C48</f>
        <v>0</v>
      </c>
      <c r="D47" s="20">
        <f>D48</f>
        <v>144900</v>
      </c>
      <c r="E47" s="48">
        <f>E48+E49</f>
        <v>184151.03</v>
      </c>
      <c r="F47" s="12" t="e">
        <f t="shared" si="12"/>
        <v>#DIV/0!</v>
      </c>
      <c r="G47" s="12">
        <f t="shared" si="13"/>
        <v>127.08835748792271</v>
      </c>
      <c r="H47" s="12"/>
      <c r="I47" s="55"/>
    </row>
    <row r="48" spans="1:9" ht="30" x14ac:dyDescent="0.25">
      <c r="A48" s="34" t="s">
        <v>95</v>
      </c>
      <c r="B48" s="19" t="s">
        <v>96</v>
      </c>
      <c r="C48" s="20">
        <v>0</v>
      </c>
      <c r="D48" s="20">
        <v>144900</v>
      </c>
      <c r="E48" s="48">
        <v>149464.18</v>
      </c>
      <c r="F48" s="12" t="e">
        <f t="shared" si="12"/>
        <v>#DIV/0!</v>
      </c>
      <c r="G48" s="12">
        <f t="shared" si="13"/>
        <v>103.14988267770877</v>
      </c>
      <c r="H48" s="12"/>
      <c r="I48" s="55"/>
    </row>
    <row r="49" spans="1:9" ht="45" x14ac:dyDescent="0.25">
      <c r="A49" s="34" t="s">
        <v>97</v>
      </c>
      <c r="B49" s="19" t="s">
        <v>98</v>
      </c>
      <c r="C49" s="20">
        <v>33000</v>
      </c>
      <c r="D49" s="20">
        <v>33000</v>
      </c>
      <c r="E49" s="48">
        <v>34686.85</v>
      </c>
      <c r="F49" s="12">
        <f t="shared" si="12"/>
        <v>105.11166666666666</v>
      </c>
      <c r="G49" s="12">
        <f t="shared" si="13"/>
        <v>105.11166666666666</v>
      </c>
      <c r="H49" s="53"/>
      <c r="I49" s="17"/>
    </row>
    <row r="50" spans="1:9" ht="60.75" customHeight="1" x14ac:dyDescent="0.25">
      <c r="A50" s="14" t="s">
        <v>25</v>
      </c>
      <c r="B50" s="15" t="s">
        <v>15</v>
      </c>
      <c r="C50" s="47">
        <f>C51</f>
        <v>0</v>
      </c>
      <c r="D50" s="47">
        <f t="shared" ref="D50:E52" si="17">D51</f>
        <v>28410045</v>
      </c>
      <c r="E50" s="27">
        <f t="shared" si="17"/>
        <v>28471653.210000001</v>
      </c>
      <c r="F50" s="12" t="e">
        <f t="shared" si="12"/>
        <v>#DIV/0!</v>
      </c>
      <c r="G50" s="12">
        <f t="shared" si="13"/>
        <v>100.21685361638815</v>
      </c>
      <c r="H50" s="3" t="s">
        <v>103</v>
      </c>
    </row>
    <row r="51" spans="1:9" ht="30" x14ac:dyDescent="0.25">
      <c r="A51" s="49" t="s">
        <v>111</v>
      </c>
      <c r="B51" s="51" t="s">
        <v>113</v>
      </c>
      <c r="C51" s="25">
        <f>C52</f>
        <v>0</v>
      </c>
      <c r="D51" s="25">
        <f t="shared" si="17"/>
        <v>28410045</v>
      </c>
      <c r="E51" s="48">
        <f t="shared" si="17"/>
        <v>28471653.210000001</v>
      </c>
      <c r="F51" s="12" t="e">
        <f t="shared" si="12"/>
        <v>#DIV/0!</v>
      </c>
      <c r="G51" s="12">
        <f t="shared" si="13"/>
        <v>100.21685361638815</v>
      </c>
      <c r="H51" s="12"/>
      <c r="I51" s="51"/>
    </row>
    <row r="52" spans="1:9" ht="30" x14ac:dyDescent="0.25">
      <c r="A52" s="49" t="s">
        <v>112</v>
      </c>
      <c r="B52" s="51" t="s">
        <v>114</v>
      </c>
      <c r="C52" s="25">
        <f>C53</f>
        <v>0</v>
      </c>
      <c r="D52" s="25">
        <f t="shared" si="17"/>
        <v>28410045</v>
      </c>
      <c r="E52" s="48">
        <f t="shared" si="17"/>
        <v>28471653.210000001</v>
      </c>
      <c r="F52" s="12" t="e">
        <f t="shared" si="12"/>
        <v>#DIV/0!</v>
      </c>
      <c r="G52" s="12">
        <f t="shared" si="13"/>
        <v>100.21685361638815</v>
      </c>
      <c r="H52" s="12"/>
      <c r="I52" s="51"/>
    </row>
    <row r="53" spans="1:9" ht="48.75" customHeight="1" x14ac:dyDescent="0.25">
      <c r="A53" s="34" t="s">
        <v>99</v>
      </c>
      <c r="B53" s="35" t="s">
        <v>100</v>
      </c>
      <c r="C53" s="25">
        <v>0</v>
      </c>
      <c r="D53" s="25">
        <v>28410045</v>
      </c>
      <c r="E53" s="48">
        <v>28471653.210000001</v>
      </c>
      <c r="F53" s="12" t="e">
        <f t="shared" si="12"/>
        <v>#DIV/0!</v>
      </c>
      <c r="G53" s="12">
        <f t="shared" si="13"/>
        <v>100.21685361638815</v>
      </c>
      <c r="H53" s="12"/>
      <c r="I53" s="3"/>
    </row>
    <row r="54" spans="1:9" ht="69" customHeight="1" x14ac:dyDescent="0.25">
      <c r="A54" s="14" t="s">
        <v>26</v>
      </c>
      <c r="B54" s="15" t="s">
        <v>16</v>
      </c>
      <c r="C54" s="27">
        <v>1000000</v>
      </c>
      <c r="D54" s="27">
        <v>3650000</v>
      </c>
      <c r="E54" s="27">
        <v>3976229.58</v>
      </c>
      <c r="F54" s="13">
        <f t="shared" si="12"/>
        <v>397.62295799999998</v>
      </c>
      <c r="G54" s="13">
        <f t="shared" si="13"/>
        <v>108.93779671232878</v>
      </c>
      <c r="H54" s="36" t="s">
        <v>136</v>
      </c>
      <c r="I54" s="36" t="s">
        <v>135</v>
      </c>
    </row>
    <row r="55" spans="1:9" ht="27" customHeight="1" x14ac:dyDescent="0.25">
      <c r="A55" s="38" t="s">
        <v>27</v>
      </c>
      <c r="B55" s="39" t="s">
        <v>17</v>
      </c>
      <c r="C55" s="40">
        <f>C57+C58+C59+C60+C61</f>
        <v>1200086677.5900002</v>
      </c>
      <c r="D55" s="40">
        <f>D57+D58+D59+D60+D61</f>
        <v>1315789833.76</v>
      </c>
      <c r="E55" s="40">
        <f>E57+E58+E59+E60+E61</f>
        <v>1299999238.8</v>
      </c>
      <c r="F55" s="40">
        <f>F57+F58+F59+F60+F61</f>
        <v>488.04672496995795</v>
      </c>
      <c r="G55" s="40">
        <f>G57+G58+G59+G60+G61</f>
        <v>395.50852331500641</v>
      </c>
      <c r="H55" s="40"/>
      <c r="I55" s="37"/>
    </row>
    <row r="56" spans="1:9" ht="31.5" x14ac:dyDescent="0.25">
      <c r="A56" s="38" t="s">
        <v>28</v>
      </c>
      <c r="B56" s="39" t="s">
        <v>18</v>
      </c>
      <c r="C56" s="40">
        <v>938202753.97000003</v>
      </c>
      <c r="D56" s="40">
        <v>1244464102.1499999</v>
      </c>
      <c r="E56" s="40">
        <v>1166352217.1299999</v>
      </c>
      <c r="F56" s="41">
        <f>E56/C56*100</f>
        <v>124.31771407561816</v>
      </c>
      <c r="G56" s="41">
        <f>E56/D56*100</f>
        <v>93.723251246456215</v>
      </c>
      <c r="H56" s="41"/>
      <c r="I56" s="37"/>
    </row>
    <row r="57" spans="1:9" ht="63" customHeight="1" x14ac:dyDescent="0.25">
      <c r="A57" s="42" t="s">
        <v>29</v>
      </c>
      <c r="B57" s="37" t="s">
        <v>1</v>
      </c>
      <c r="C57" s="43">
        <v>25380000</v>
      </c>
      <c r="D57" s="43">
        <v>38678100</v>
      </c>
      <c r="E57" s="43">
        <v>38678100</v>
      </c>
      <c r="F57" s="44">
        <f>E57/C57*100</f>
        <v>152.39598108747046</v>
      </c>
      <c r="G57" s="44">
        <f>E57/D57*100</f>
        <v>100</v>
      </c>
      <c r="H57" s="45" t="s">
        <v>122</v>
      </c>
      <c r="I57" s="45"/>
    </row>
    <row r="58" spans="1:9" ht="61.5" customHeight="1" x14ac:dyDescent="0.25">
      <c r="A58" s="2" t="s">
        <v>30</v>
      </c>
      <c r="B58" s="3" t="s">
        <v>19</v>
      </c>
      <c r="C58" s="10">
        <v>314348677.48000002</v>
      </c>
      <c r="D58" s="10">
        <v>408753435.42999995</v>
      </c>
      <c r="E58" s="10">
        <v>393670688.87</v>
      </c>
      <c r="F58" s="12">
        <f>E58/C58*100</f>
        <v>125.23376653781111</v>
      </c>
      <c r="G58" s="12">
        <f>E58/D58*100</f>
        <v>96.310062435528351</v>
      </c>
      <c r="H58" s="36" t="s">
        <v>105</v>
      </c>
      <c r="I58" s="36"/>
    </row>
    <row r="59" spans="1:9" s="8" customFormat="1" ht="47.25" x14ac:dyDescent="0.25">
      <c r="A59" s="2" t="s">
        <v>31</v>
      </c>
      <c r="B59" s="3" t="s">
        <v>2</v>
      </c>
      <c r="C59" s="10">
        <v>803235038.32000005</v>
      </c>
      <c r="D59" s="10">
        <v>804895965.0200001</v>
      </c>
      <c r="E59" s="10">
        <v>804679744.01999998</v>
      </c>
      <c r="F59" s="12">
        <f>E59/C59*100</f>
        <v>100.17986089140503</v>
      </c>
      <c r="G59" s="12">
        <f>E59/D59*100</f>
        <v>99.973136776751673</v>
      </c>
      <c r="H59" s="36" t="s">
        <v>122</v>
      </c>
      <c r="I59" s="36"/>
    </row>
    <row r="60" spans="1:9" ht="78.75" x14ac:dyDescent="0.25">
      <c r="A60" s="2" t="s">
        <v>32</v>
      </c>
      <c r="B60" s="3" t="s">
        <v>0</v>
      </c>
      <c r="C60" s="10">
        <v>57122961.789999999</v>
      </c>
      <c r="D60" s="10">
        <v>63462333.310000002</v>
      </c>
      <c r="E60" s="10">
        <v>62970705.909999996</v>
      </c>
      <c r="F60" s="12">
        <f>E60/C60*100</f>
        <v>110.23711645327134</v>
      </c>
      <c r="G60" s="12">
        <f>E60/D60*100</f>
        <v>99.225324102726404</v>
      </c>
      <c r="H60" s="11" t="s">
        <v>104</v>
      </c>
      <c r="I60" s="11"/>
    </row>
    <row r="61" spans="1:9" x14ac:dyDescent="0.25">
      <c r="A61" s="2"/>
      <c r="B61" s="11"/>
      <c r="C61" s="10"/>
      <c r="D61" s="10"/>
      <c r="E61" s="10"/>
      <c r="F61" s="12"/>
      <c r="G61" s="12"/>
      <c r="H61" s="12"/>
      <c r="I61" s="3"/>
    </row>
    <row r="62" spans="1:9" ht="20.25" customHeight="1" x14ac:dyDescent="0.25">
      <c r="A62" s="59" t="s">
        <v>3</v>
      </c>
      <c r="B62" s="60"/>
      <c r="C62" s="9">
        <f>C5+C55</f>
        <v>1653633031.5900002</v>
      </c>
      <c r="D62" s="9">
        <f>D5+D55</f>
        <v>1935065042.76</v>
      </c>
      <c r="E62" s="9">
        <f>E5+E55</f>
        <v>1944215869.0799999</v>
      </c>
      <c r="F62" s="13">
        <f>E62/C62*100</f>
        <v>117.57238951683244</v>
      </c>
      <c r="G62" s="13">
        <f>E62/D62*100</f>
        <v>100.47289502511751</v>
      </c>
      <c r="H62" s="13"/>
      <c r="I62" s="3"/>
    </row>
  </sheetData>
  <mergeCells count="8">
    <mergeCell ref="A62:B62"/>
    <mergeCell ref="A32:B32"/>
    <mergeCell ref="E1:F1"/>
    <mergeCell ref="A2:I2"/>
    <mergeCell ref="A3:I3"/>
    <mergeCell ref="A6:B6"/>
    <mergeCell ref="H4:H5"/>
    <mergeCell ref="I4:I5"/>
  </mergeCells>
  <pageMargins left="0.39370078740157483" right="0.39370078740157483" top="0.31496062992125984" bottom="0.27559055118110237" header="0.15748031496062992" footer="0.15748031496062992"/>
  <pageSetup paperSize="9" scale="54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Селиванова</cp:lastModifiedBy>
  <cp:lastPrinted>2020-04-24T09:57:55Z</cp:lastPrinted>
  <dcterms:created xsi:type="dcterms:W3CDTF">2018-12-25T15:55:39Z</dcterms:created>
  <dcterms:modified xsi:type="dcterms:W3CDTF">2023-07-05T07:21:02Z</dcterms:modified>
</cp:coreProperties>
</file>