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80" windowWidth="18195" windowHeight="724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  <definedName name="_xlnm.Print_Area" localSheetId="0">Лист1!$A$1:$L$121</definedName>
  </definedNam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5" i="1"/>
  <c r="L46" i="1"/>
  <c r="L47" i="1"/>
  <c r="L48" i="1"/>
  <c r="L49" i="1"/>
  <c r="L50" i="1"/>
  <c r="L51" i="1"/>
  <c r="L52" i="1"/>
  <c r="L53" i="1"/>
  <c r="L54" i="1"/>
  <c r="L55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5" i="1"/>
  <c r="L106" i="1"/>
  <c r="L107" i="1"/>
  <c r="L108" i="1"/>
  <c r="L109" i="1"/>
  <c r="L110" i="1"/>
  <c r="L111" i="1"/>
  <c r="L112" i="1"/>
  <c r="L113" i="1"/>
  <c r="L114" i="1"/>
  <c r="L115" i="1"/>
  <c r="L8" i="1"/>
  <c r="K91" i="1" l="1"/>
  <c r="I66" i="1" l="1"/>
  <c r="J62" i="1"/>
  <c r="I62" i="1"/>
  <c r="H62" i="1"/>
  <c r="K65" i="1"/>
  <c r="H58" i="1"/>
  <c r="K57" i="1"/>
  <c r="J57" i="1"/>
  <c r="I57" i="1"/>
  <c r="H57" i="1"/>
  <c r="K58" i="1"/>
  <c r="J58" i="1"/>
  <c r="I58" i="1"/>
  <c r="K60" i="1"/>
  <c r="K59" i="1"/>
  <c r="J20" i="1"/>
  <c r="I20" i="1"/>
  <c r="H20" i="1"/>
  <c r="K35" i="1"/>
  <c r="K34" i="1"/>
  <c r="H113" i="1" l="1"/>
  <c r="I111" i="1"/>
  <c r="I113" i="1" s="1"/>
  <c r="J111" i="1"/>
  <c r="J113" i="1" s="1"/>
  <c r="H111" i="1"/>
  <c r="K112" i="1"/>
  <c r="K111" i="1" s="1"/>
  <c r="K113" i="1" s="1"/>
  <c r="I100" i="1"/>
  <c r="I102" i="1" s="1"/>
  <c r="J100" i="1"/>
  <c r="J102" i="1" s="1"/>
  <c r="H100" i="1"/>
  <c r="H102" i="1" s="1"/>
  <c r="K101" i="1"/>
  <c r="K100" i="1" s="1"/>
  <c r="K102" i="1" s="1"/>
  <c r="J68" i="1"/>
  <c r="I68" i="1"/>
  <c r="H68" i="1"/>
  <c r="K69" i="1"/>
  <c r="K68" i="1" l="1"/>
  <c r="I88" i="1"/>
  <c r="J88" i="1"/>
  <c r="I89" i="1"/>
  <c r="J89" i="1"/>
  <c r="H88" i="1"/>
  <c r="I61" i="1"/>
  <c r="I70" i="1" s="1"/>
  <c r="J61" i="1"/>
  <c r="J70" i="1" s="1"/>
  <c r="H66" i="1"/>
  <c r="I52" i="1"/>
  <c r="J52" i="1"/>
  <c r="H52" i="1"/>
  <c r="K54" i="1"/>
  <c r="K33" i="1"/>
  <c r="K32" i="1"/>
  <c r="H61" i="1" l="1"/>
  <c r="H70" i="1" s="1"/>
  <c r="I92" i="1"/>
  <c r="J92" i="1"/>
  <c r="H92" i="1"/>
  <c r="J106" i="1" l="1"/>
  <c r="J110" i="1" s="1"/>
  <c r="J114" i="1" s="1"/>
  <c r="J95" i="1" l="1"/>
  <c r="I106" i="1" l="1"/>
  <c r="I110" i="1" s="1"/>
  <c r="I114" i="1" s="1"/>
  <c r="I95" i="1"/>
  <c r="H95" i="1" l="1"/>
  <c r="K97" i="1"/>
  <c r="K98" i="1"/>
  <c r="H106" i="1" l="1"/>
  <c r="H110" i="1" s="1"/>
  <c r="H114" i="1" s="1"/>
  <c r="K108" i="1"/>
  <c r="K109" i="1"/>
  <c r="K107" i="1"/>
  <c r="J105" i="1"/>
  <c r="I105" i="1"/>
  <c r="K10" i="1"/>
  <c r="K11" i="1"/>
  <c r="K106" i="1" l="1"/>
  <c r="K110" i="1" s="1"/>
  <c r="K114" i="1" s="1"/>
  <c r="H105" i="1"/>
  <c r="J46" i="1"/>
  <c r="I46" i="1"/>
  <c r="H46" i="1"/>
  <c r="K49" i="1"/>
  <c r="K50" i="1"/>
  <c r="K105" i="1" l="1"/>
  <c r="K46" i="1"/>
  <c r="K96" i="1"/>
  <c r="J94" i="1"/>
  <c r="J99" i="1" s="1"/>
  <c r="I94" i="1"/>
  <c r="I99" i="1" s="1"/>
  <c r="J19" i="1"/>
  <c r="I19" i="1"/>
  <c r="K24" i="1"/>
  <c r="K22" i="1"/>
  <c r="K95" i="1" l="1"/>
  <c r="H94" i="1"/>
  <c r="K94" i="1" s="1"/>
  <c r="K99" i="1" s="1"/>
  <c r="K67" i="1"/>
  <c r="K66" i="1"/>
  <c r="K64" i="1"/>
  <c r="K63" i="1"/>
  <c r="K62" i="1" s="1"/>
  <c r="K31" i="1"/>
  <c r="K25" i="1"/>
  <c r="I9" i="1"/>
  <c r="I8" i="1" s="1"/>
  <c r="J9" i="1"/>
  <c r="J8" i="1" s="1"/>
  <c r="K61" i="1" l="1"/>
  <c r="H99" i="1"/>
  <c r="K90" i="1"/>
  <c r="J75" i="1"/>
  <c r="I75" i="1"/>
  <c r="K76" i="1"/>
  <c r="J45" i="1"/>
  <c r="J55" i="1" s="1"/>
  <c r="H45" i="1"/>
  <c r="K53" i="1"/>
  <c r="K52" i="1" s="1"/>
  <c r="K47" i="1"/>
  <c r="K23" i="1"/>
  <c r="K14" i="1"/>
  <c r="I13" i="1"/>
  <c r="K92" i="1" l="1"/>
  <c r="K89" i="1"/>
  <c r="K88" i="1"/>
  <c r="I45" i="1"/>
  <c r="I55" i="1" s="1"/>
  <c r="K45" i="1" l="1"/>
  <c r="H55" i="1"/>
  <c r="K55" i="1" s="1"/>
  <c r="I84" i="1"/>
  <c r="J84" i="1"/>
  <c r="H84" i="1"/>
  <c r="I82" i="1"/>
  <c r="J82" i="1"/>
  <c r="H82" i="1"/>
  <c r="I80" i="1"/>
  <c r="J80" i="1"/>
  <c r="H80" i="1"/>
  <c r="K81" i="1"/>
  <c r="K83" i="1"/>
  <c r="K85" i="1"/>
  <c r="K82" i="1" l="1"/>
  <c r="K80" i="1"/>
  <c r="K84" i="1"/>
  <c r="J79" i="1"/>
  <c r="H79" i="1"/>
  <c r="I79" i="1"/>
  <c r="I41" i="1"/>
  <c r="K41" i="1" s="1"/>
  <c r="J41" i="1"/>
  <c r="I39" i="1"/>
  <c r="K39" i="1" s="1"/>
  <c r="J39" i="1"/>
  <c r="I37" i="1"/>
  <c r="J37" i="1"/>
  <c r="H37" i="1"/>
  <c r="K21" i="1"/>
  <c r="K79" i="1" l="1"/>
  <c r="I36" i="1"/>
  <c r="I43" i="1" s="1"/>
  <c r="J36" i="1"/>
  <c r="J43" i="1" s="1"/>
  <c r="H36" i="1"/>
  <c r="K38" i="1"/>
  <c r="K40" i="1"/>
  <c r="K42" i="1"/>
  <c r="K37" i="1"/>
  <c r="K48" i="1"/>
  <c r="K36" i="1" l="1"/>
  <c r="K30" i="1"/>
  <c r="K29" i="1"/>
  <c r="K28" i="1"/>
  <c r="K27" i="1"/>
  <c r="K26" i="1"/>
  <c r="K20" i="1" l="1"/>
  <c r="K19" i="1" s="1"/>
  <c r="K43" i="1" s="1"/>
  <c r="H89" i="1"/>
  <c r="H75" i="1"/>
  <c r="K75" i="1" s="1"/>
  <c r="I77" i="1"/>
  <c r="J77" i="1"/>
  <c r="J74" i="1" s="1"/>
  <c r="J86" i="1" s="1"/>
  <c r="J103" i="1" s="1"/>
  <c r="H77" i="1"/>
  <c r="I15" i="1"/>
  <c r="I12" i="1" s="1"/>
  <c r="I17" i="1" s="1"/>
  <c r="I71" i="1" s="1"/>
  <c r="J15" i="1"/>
  <c r="H15" i="1"/>
  <c r="J13" i="1"/>
  <c r="H13" i="1"/>
  <c r="H9" i="1"/>
  <c r="H8" i="1" l="1"/>
  <c r="K9" i="1"/>
  <c r="K77" i="1"/>
  <c r="I74" i="1"/>
  <c r="K70" i="1"/>
  <c r="H12" i="1"/>
  <c r="K12" i="1" s="1"/>
  <c r="K13" i="1"/>
  <c r="J12" i="1"/>
  <c r="J17" i="1" s="1"/>
  <c r="J71" i="1" s="1"/>
  <c r="J115" i="1" s="1"/>
  <c r="K15" i="1"/>
  <c r="H74" i="1"/>
  <c r="H86" i="1" s="1"/>
  <c r="H103" i="1" s="1"/>
  <c r="K8" i="1" l="1"/>
  <c r="H17" i="1"/>
  <c r="K74" i="1"/>
  <c r="I86" i="1"/>
  <c r="I103" i="1" s="1"/>
  <c r="K86" i="1" l="1"/>
  <c r="K103" i="1" s="1"/>
  <c r="K17" i="1"/>
  <c r="H19" i="1"/>
  <c r="H43" i="1" s="1"/>
  <c r="H71" i="1" l="1"/>
  <c r="K71" i="1" s="1"/>
  <c r="K115" i="1" s="1"/>
  <c r="I115" i="1"/>
  <c r="H115" i="1" l="1"/>
  <c r="K78" i="1"/>
  <c r="K16" i="1" l="1"/>
  <c r="N73" i="1" l="1"/>
  <c r="J8" i="2"/>
  <c r="I8" i="2"/>
  <c r="H8" i="2"/>
</calcChain>
</file>

<file path=xl/sharedStrings.xml><?xml version="1.0" encoding="utf-8"?>
<sst xmlns="http://schemas.openxmlformats.org/spreadsheetml/2006/main" count="402" uniqueCount="150">
  <si>
    <t>рублей</t>
  </si>
  <si>
    <t>№ п/п</t>
  </si>
  <si>
    <t>Наименование программ и мероприятий</t>
  </si>
  <si>
    <t>Код целевой статьи</t>
  </si>
  <si>
    <t>Вид расхода</t>
  </si>
  <si>
    <t>I.</t>
  </si>
  <si>
    <t>СРЕДСТВА МЕСТНЫХ БЮДЖЕТОВ</t>
  </si>
  <si>
    <t>0502</t>
  </si>
  <si>
    <t>II.</t>
  </si>
  <si>
    <t>СРЕДСТВА ОБЛАСТНОГО БЮДЖЕТА</t>
  </si>
  <si>
    <t>в том числе по объектам:</t>
  </si>
  <si>
    <t xml:space="preserve"> Федеральная целевая программа "Развитие водохозяйственного комплекса Российской Федерации в 2012 - 2020 годах"</t>
  </si>
  <si>
    <t xml:space="preserve">3.1.1  </t>
  </si>
  <si>
    <t>- Реконструкция ГТС Тиганово</t>
  </si>
  <si>
    <t>0406</t>
  </si>
  <si>
    <t xml:space="preserve"> </t>
  </si>
  <si>
    <t xml:space="preserve">0502 </t>
  </si>
  <si>
    <t>1.1.</t>
  </si>
  <si>
    <t>2.1.</t>
  </si>
  <si>
    <t>РегКласс</t>
  </si>
  <si>
    <t>414</t>
  </si>
  <si>
    <t>3.1.</t>
  </si>
  <si>
    <t>4.1.</t>
  </si>
  <si>
    <t>0409</t>
  </si>
  <si>
    <t>ИТОГО: Средства областного бюджета</t>
  </si>
  <si>
    <t>Строительство систем газоснабжения для населенных пунктов Брянского района</t>
  </si>
  <si>
    <t>Остаток лимитов</t>
  </si>
  <si>
    <t>Уточненная роспись/план</t>
  </si>
  <si>
    <t xml:space="preserve">Строительство систем водоснабжения, водоотведения, очистки сточных вод для населенных пунктов Брянского района Брянской области </t>
  </si>
  <si>
    <t>Газификация квартала застройки в н.п. Кабаличи (фруктовый сад)</t>
  </si>
  <si>
    <t>Строительство автомобильных дорог для населенных пунктов Брянского района</t>
  </si>
  <si>
    <t>ВСЕГО расходов по капитальным вложениям</t>
  </si>
  <si>
    <t>ИТОГО: Средства местного бюджета</t>
  </si>
  <si>
    <t>III.</t>
  </si>
  <si>
    <t>СРЕДСТВА ФЕДЕРАЛЬНОГО БЮДЖЕТА</t>
  </si>
  <si>
    <t>ИТОГО: Средства федерального бюджета</t>
  </si>
  <si>
    <t>ИТОГО по программе:</t>
  </si>
  <si>
    <t>0700181680</t>
  </si>
  <si>
    <t>С.Н. Воронцова</t>
  </si>
  <si>
    <t>0800181600</t>
  </si>
  <si>
    <t>0500181680</t>
  </si>
  <si>
    <t>0301581680</t>
  </si>
  <si>
    <t>ДопКласс</t>
  </si>
  <si>
    <t>94-11-16</t>
  </si>
  <si>
    <t>08001S6160</t>
  </si>
  <si>
    <t>0000000000</t>
  </si>
  <si>
    <t>228</t>
  </si>
  <si>
    <t>РЗПР</t>
  </si>
  <si>
    <t>000</t>
  </si>
  <si>
    <t>Строительство системы водоснабжения в н.п.Глаженка</t>
  </si>
  <si>
    <t>0702</t>
  </si>
  <si>
    <t>Строительство системы водоснабжения микрорайона "Новый" в н.п.Глинищево</t>
  </si>
  <si>
    <t>Строительство системы водоснабжения в н.п. Стяжное</t>
  </si>
  <si>
    <t>07001S1270</t>
  </si>
  <si>
    <t>19.GS.054</t>
  </si>
  <si>
    <t>Газификация ул. Лесной в н.п. Козелкино (2 очередь)</t>
  </si>
  <si>
    <t>19.GS.021</t>
  </si>
  <si>
    <t>8821</t>
  </si>
  <si>
    <t>Строительство школы-сада филиала МБОУ "Малополпинская СОШ" в с. Журиничи Брянского района Брянской области</t>
  </si>
  <si>
    <t>Пристройка на 500 мест к МБОУ "Новодарковичская средняя общеобразовательная школа Брянского района" в п. Новые Дарковичи Брянского района Брянской области</t>
  </si>
  <si>
    <t>000000000</t>
  </si>
  <si>
    <t>Обл19.GS.054</t>
  </si>
  <si>
    <t>Финансирование объектов капитальных вложений муниципальной собственности (средства местного бюджета) софинансирование которых осуществляется за счет средств вышестоящих бюджетов</t>
  </si>
  <si>
    <t xml:space="preserve">1. Муниципальная программа "Газификация населенных пунктов  Брянского района" </t>
  </si>
  <si>
    <t xml:space="preserve">2. Муниципальная программа Брянского района "Чистая вода"  </t>
  </si>
  <si>
    <t xml:space="preserve">3. Муниципальная программа Брянского района "Автомобильные дороги Брянского района " </t>
  </si>
  <si>
    <t xml:space="preserve">1. ПП "Развитие социальной и инженерной инфраструктуры Брянской области" </t>
  </si>
  <si>
    <t xml:space="preserve">2. ПП "Автомобильные дороги" в рамках реализации государственных полномочий в области строительства, архитектуры и развитие дорожного хозяйства Брянской области </t>
  </si>
  <si>
    <t>4. Муниципальная программа "Формирование современной модели образования в Брянском муниципальном районе "</t>
  </si>
  <si>
    <t>ИТОГО по программе Брянского района "Формирование современной модели образования в Брянском муниципальном районе"</t>
  </si>
  <si>
    <t xml:space="preserve">ИТОГО по пророграмме "Газификация населенных пунктов  Брянского района" </t>
  </si>
  <si>
    <t>1.2.</t>
  </si>
  <si>
    <t>Финансирование объектов капитальных вложений муниципальной собственности (средства местного бюджета), софинансирование которых осуществляется за счет средств вышестоящих бюджетов</t>
  </si>
  <si>
    <t xml:space="preserve">ИТОГО по программе "Чистая вода" </t>
  </si>
  <si>
    <t>ИТОГО по программе Брянского района "Автомобильные дороги Брянского района"</t>
  </si>
  <si>
    <t>Строительство учреждений образования Брянского района</t>
  </si>
  <si>
    <t>Обл19.GS.21</t>
  </si>
  <si>
    <t>Строительство автомобильных дорог в ГУП ОНО ОПХ "Черемушки" д.Дубровка Брянского района Брянской области (3 этап)</t>
  </si>
  <si>
    <t>2.2.</t>
  </si>
  <si>
    <t>Строительство системы водоснабжения в н.п. Глаженка</t>
  </si>
  <si>
    <t>0505</t>
  </si>
  <si>
    <t>050G5S1270</t>
  </si>
  <si>
    <t>12.WS.199</t>
  </si>
  <si>
    <t>12.WS.264</t>
  </si>
  <si>
    <t>12.WS.198</t>
  </si>
  <si>
    <t>Строительство системы водоснабжения, водоотведения, очистки сточных вод для населенных пунктов Брянского района Брянской области</t>
  </si>
  <si>
    <t>Реконструкция водоснабжения н.п. Антоновка</t>
  </si>
  <si>
    <t>Обл12.WS.199</t>
  </si>
  <si>
    <t>Обл12.WS.264</t>
  </si>
  <si>
    <t>Обл12.WS.198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</si>
  <si>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</t>
  </si>
  <si>
    <t>0500313300</t>
  </si>
  <si>
    <t>3. ПП "Мероприятия по решению вопросов местного значения, инициированных органами местного самоуправления муниципальных образований Брянской области", в рамках проекта "Решаем вместе"</t>
  </si>
  <si>
    <t xml:space="preserve">ИТОГО по программе: </t>
  </si>
  <si>
    <t>Строительство системы водоснабжения в н.п. Свень-Транспортная 2 очередь</t>
  </si>
  <si>
    <t>Реконструкция системы водоснабжения с. Октябрьское</t>
  </si>
  <si>
    <t>Реконструкция системы водоснабжения п. Батагово</t>
  </si>
  <si>
    <t>Строительство системы водоснабжения в н.п. Кабаличи (фруктовый сад)</t>
  </si>
  <si>
    <t>Реконструкция системы водоснаюжения в п. Путевка</t>
  </si>
  <si>
    <t>Реконструкция системы водоснабжения в с. Теменичи</t>
  </si>
  <si>
    <t>Финансирование объектов капитальных вложений муниципальной собственности (средства местного бюджета), софинансирование которых осуществляется за счет средств вышестоящих бюджетов (строительство и реконструкция (модернизация) объектов питьевого водоснабжения)</t>
  </si>
  <si>
    <t>050F552430</t>
  </si>
  <si>
    <t>Строительство системы водоснабжения в д. Глаженка</t>
  </si>
  <si>
    <t>Строительство системы водоснабжения в п. Стяжное</t>
  </si>
  <si>
    <t>Реконструкция водозаборного сооружения и  водопроводной сети в н.п. Антоновка</t>
  </si>
  <si>
    <t>21315608443106200001</t>
  </si>
  <si>
    <t>21315608454126200001</t>
  </si>
  <si>
    <t>21315608463106200001</t>
  </si>
  <si>
    <t>Реконструкция объекта автомобильной дороги "Подъезд в микрорайону Мичуринский в Брянском районе (1 этап) для устройства стационарного освещения</t>
  </si>
  <si>
    <t>19.RS.040</t>
  </si>
  <si>
    <t>Строительство автомобильных дорог в ГУП ОНО ОПХ "Черемушки" в д.Дубровка Брянского района, Брянской области (3 этап)</t>
  </si>
  <si>
    <t>Обл.19.RS.040</t>
  </si>
  <si>
    <t>Фед12.WS.198</t>
  </si>
  <si>
    <t>Финансирование объектов капитальных вложений муниципальной собственности (средства местного бюджета) софинансирование которых осуществляется за счет средств вышестоящих бюджетов  объектов питьевого водоснабжения</t>
  </si>
  <si>
    <t>Строительство и реконструкция (модернизация)</t>
  </si>
  <si>
    <t>Фед12.WS.199</t>
  </si>
  <si>
    <t>Фед12.WS.264</t>
  </si>
  <si>
    <t>Заместитель главы администрации Брянского района -
начальник финансового управления</t>
  </si>
  <si>
    <t xml:space="preserve">Ивашкина М.И.                                                                 </t>
  </si>
  <si>
    <t>Строительство системы водоснабженияквартала застройки для многодетных семей  в с.Глинищево</t>
  </si>
  <si>
    <t>Строительство системы водоснабжения в н.п. Стеклянная Радица</t>
  </si>
  <si>
    <t>Строительство автомобильных дорог в ГУП ОНО ОПХ "Черемушки" д.Дубровка Брянского района Брянской области (4 этап)</t>
  </si>
  <si>
    <t>Строительство и реконтрукция (модернизация) объектов питьевого водоснабжения</t>
  </si>
  <si>
    <t>Строительство автомобильных дорог в ГУП ОНО ОПХ "Черемушки" в д.Дубровка Брянского района, Брянской области (4этап)</t>
  </si>
  <si>
    <t>Обл.19.RS.043</t>
  </si>
  <si>
    <t>19.RS.043</t>
  </si>
  <si>
    <t>Реконструкция системы водоснабжения д. Колтово - Меркульево</t>
  </si>
  <si>
    <t>Реконструкция очистных сооружений ул. Садовая в н.п. Глинищево</t>
  </si>
  <si>
    <t>Строительство автомобильных дорог в ГУП ОНО ОПХ "Черемушки" д.Дубровка Брянского района Брянской области (5 этап)</t>
  </si>
  <si>
    <t>Газификация квартала застройки для многодетных семей в с.Глинищево</t>
  </si>
  <si>
    <t>Строительство блочно - модульной котельной в Санаторий "Снежка"</t>
  </si>
  <si>
    <t>080001S6160</t>
  </si>
  <si>
    <t>03015L6350</t>
  </si>
  <si>
    <t>07.ED.002</t>
  </si>
  <si>
    <t>21315608424101210001</t>
  </si>
  <si>
    <t>Обл07.ED.002</t>
  </si>
  <si>
    <t>Фед07.ED.002</t>
  </si>
  <si>
    <t>Реконструкция очистных сооружений в д. Меркульево</t>
  </si>
  <si>
    <t>Реконструкция очистных сооружений в д. Городец</t>
  </si>
  <si>
    <t>4.2.</t>
  </si>
  <si>
    <t>0701</t>
  </si>
  <si>
    <t>Детский сад на 240 мест в  п. Мичуринский Брянского района</t>
  </si>
  <si>
    <t>Детский сад на 60 мест по адресу: ул. Соборная п. Свень Брянского района</t>
  </si>
  <si>
    <t>Пристройка универсального спортивного зала к МБОУ "Супоневская СОШ №1 им. Героя Советского  Союза Н. И. Чувина"</t>
  </si>
  <si>
    <t>310</t>
  </si>
  <si>
    <r>
      <t xml:space="preserve">РАСШИФРОВКА РАСХОДОВ НА КАПИТАЛЬНЫЕ ВЛОЖЕНИЯ на </t>
    </r>
    <r>
      <rPr>
        <b/>
        <u/>
        <sz val="14"/>
        <rFont val="Times New Roman"/>
        <family val="1"/>
        <charset val="204"/>
      </rPr>
      <t>01.01.2022 г.</t>
    </r>
  </si>
  <si>
    <t>Профинансировано на 01.01.2022 г.</t>
  </si>
  <si>
    <t>Касс.исполн. на 01.01.2022 г.</t>
  </si>
  <si>
    <t>процент исполнения</t>
  </si>
  <si>
    <t xml:space="preserve">Брянский муниципальный район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</si>
</sst>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000"/>
    <numFmt numFmtId="165" formatCode="#,##0.00;[Red]#,##0.00"/>
  </numFmts>
  <fonts count="4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  <scheme val="minor"/>
    </font>
    <font>
      <b/>
      <i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2" fillId="0" borderId="0"/>
    <xf numFmtId="0" fontId="14" fillId="0" borderId="0"/>
    <xf numFmtId="0" fontId="15" fillId="0" borderId="0">
      <alignment wrapText="1"/>
    </xf>
    <xf numFmtId="0" fontId="15" fillId="0" borderId="0"/>
    <xf numFmtId="0" fontId="16" fillId="0" borderId="0">
      <alignment horizontal="center" wrapText="1"/>
    </xf>
    <xf numFmtId="0" fontId="16" fillId="0" borderId="0">
      <alignment horizontal="center"/>
    </xf>
    <xf numFmtId="0" fontId="15" fillId="0" borderId="0">
      <alignment horizontal="right"/>
    </xf>
    <xf numFmtId="0" fontId="15" fillId="0" borderId="10">
      <alignment horizontal="center" vertical="center" wrapText="1"/>
    </xf>
    <xf numFmtId="49" fontId="15" fillId="0" borderId="10">
      <alignment horizontal="center" vertical="top" shrinkToFit="1"/>
    </xf>
    <xf numFmtId="0" fontId="17" fillId="0" borderId="10">
      <alignment horizontal="left"/>
    </xf>
    <xf numFmtId="4" fontId="17" fillId="3" borderId="10">
      <alignment horizontal="right" vertical="top" shrinkToFit="1"/>
    </xf>
    <xf numFmtId="10" fontId="17" fillId="3" borderId="10">
      <alignment horizontal="right" vertical="top" shrinkToFit="1"/>
    </xf>
    <xf numFmtId="0" fontId="15" fillId="0" borderId="0">
      <alignment horizontal="left" wrapText="1"/>
    </xf>
    <xf numFmtId="0" fontId="17" fillId="0" borderId="10">
      <alignment vertical="top" wrapText="1"/>
    </xf>
    <xf numFmtId="4" fontId="17" fillId="4" borderId="10">
      <alignment horizontal="right" vertical="top" shrinkToFit="1"/>
    </xf>
    <xf numFmtId="10" fontId="17" fillId="4" borderId="10">
      <alignment horizontal="right" vertical="top" shrinkToFit="1"/>
    </xf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5" borderId="0"/>
    <xf numFmtId="0" fontId="15" fillId="5" borderId="11"/>
    <xf numFmtId="0" fontId="15" fillId="5" borderId="12"/>
    <xf numFmtId="49" fontId="15" fillId="0" borderId="10">
      <alignment horizontal="left" vertical="top" wrapText="1" indent="2"/>
    </xf>
    <xf numFmtId="4" fontId="15" fillId="0" borderId="10">
      <alignment horizontal="right" vertical="top" shrinkToFit="1"/>
    </xf>
    <xf numFmtId="10" fontId="15" fillId="0" borderId="10">
      <alignment horizontal="right" vertical="top" shrinkToFit="1"/>
    </xf>
    <xf numFmtId="0" fontId="15" fillId="5" borderId="12">
      <alignment shrinkToFit="1"/>
    </xf>
    <xf numFmtId="0" fontId="15" fillId="5" borderId="13"/>
    <xf numFmtId="0" fontId="15" fillId="5" borderId="12">
      <alignment horizontal="center"/>
    </xf>
    <xf numFmtId="0" fontId="15" fillId="5" borderId="12">
      <alignment horizontal="left"/>
    </xf>
    <xf numFmtId="0" fontId="15" fillId="5" borderId="13">
      <alignment horizontal="center"/>
    </xf>
    <xf numFmtId="0" fontId="15" fillId="5" borderId="13">
      <alignment horizontal="left"/>
    </xf>
    <xf numFmtId="43" fontId="25" fillId="0" borderId="0" applyFont="0" applyFill="0" applyBorder="0" applyAlignment="0" applyProtection="0"/>
  </cellStyleXfs>
  <cellXfs count="292">
    <xf numFmtId="0" fontId="0" fillId="0" borderId="0" xfId="0"/>
    <xf numFmtId="0" fontId="2" fillId="0" borderId="0" xfId="1"/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wrapText="1"/>
    </xf>
    <xf numFmtId="4" fontId="3" fillId="0" borderId="0" xfId="1" applyNumberFormat="1" applyFont="1"/>
    <xf numFmtId="0" fontId="3" fillId="0" borderId="1" xfId="1" applyFont="1" applyBorder="1"/>
    <xf numFmtId="4" fontId="3" fillId="0" borderId="1" xfId="1" applyNumberFormat="1" applyFont="1" applyBorder="1"/>
    <xf numFmtId="14" fontId="4" fillId="0" borderId="6" xfId="1" quotePrefix="1" applyNumberFormat="1" applyFont="1" applyBorder="1" applyAlignment="1">
      <alignment horizontal="center"/>
    </xf>
    <xf numFmtId="0" fontId="4" fillId="0" borderId="7" xfId="1" applyFont="1" applyBorder="1" applyAlignment="1">
      <alignment wrapText="1"/>
    </xf>
    <xf numFmtId="0" fontId="4" fillId="0" borderId="7" xfId="1" quotePrefix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4" fontId="4" fillId="0" borderId="7" xfId="1" applyNumberFormat="1" applyFont="1" applyBorder="1"/>
    <xf numFmtId="0" fontId="4" fillId="0" borderId="7" xfId="1" applyFont="1" applyBorder="1"/>
    <xf numFmtId="0" fontId="4" fillId="0" borderId="8" xfId="1" applyFont="1" applyBorder="1"/>
    <xf numFmtId="0" fontId="3" fillId="0" borderId="2" xfId="1" applyFont="1" applyBorder="1" applyAlignment="1">
      <alignment horizontal="center"/>
    </xf>
    <xf numFmtId="0" fontId="3" fillId="0" borderId="3" xfId="1" applyFont="1" applyBorder="1"/>
    <xf numFmtId="0" fontId="3" fillId="0" borderId="9" xfId="1" quotePrefix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4" fontId="3" fillId="0" borderId="9" xfId="1" applyNumberFormat="1" applyFont="1" applyBorder="1"/>
    <xf numFmtId="0" fontId="3" fillId="0" borderId="9" xfId="1" applyFont="1" applyBorder="1"/>
    <xf numFmtId="0" fontId="3" fillId="0" borderId="5" xfId="1" applyFont="1" applyBorder="1"/>
    <xf numFmtId="0" fontId="3" fillId="0" borderId="4" xfId="1" applyFont="1" applyBorder="1" applyAlignment="1">
      <alignment horizontal="center"/>
    </xf>
    <xf numFmtId="0" fontId="3" fillId="0" borderId="9" xfId="1" quotePrefix="1" applyFont="1" applyBorder="1" applyAlignment="1">
      <alignment wrapText="1"/>
    </xf>
    <xf numFmtId="0" fontId="1" fillId="0" borderId="0" xfId="0" applyFont="1"/>
    <xf numFmtId="0" fontId="7" fillId="0" borderId="0" xfId="0" applyFont="1"/>
    <xf numFmtId="0" fontId="8" fillId="0" borderId="0" xfId="0" applyFont="1"/>
    <xf numFmtId="4" fontId="6" fillId="0" borderId="0" xfId="1" applyNumberFormat="1" applyFont="1"/>
    <xf numFmtId="0" fontId="6" fillId="0" borderId="0" xfId="1" applyFont="1" applyAlignment="1">
      <alignment horizontal="left" wrapText="1"/>
    </xf>
    <xf numFmtId="0" fontId="6" fillId="0" borderId="0" xfId="1" applyFont="1" applyAlignment="1">
      <alignment horizontal="left" wrapText="1"/>
    </xf>
    <xf numFmtId="4" fontId="0" fillId="0" borderId="0" xfId="0" applyNumberFormat="1"/>
    <xf numFmtId="0" fontId="3" fillId="0" borderId="0" xfId="1" applyFont="1" applyBorder="1" applyAlignment="1">
      <alignment wrapText="1"/>
    </xf>
    <xf numFmtId="0" fontId="13" fillId="0" borderId="1" xfId="0" applyFont="1" applyBorder="1" applyAlignment="1">
      <alignment wrapText="1"/>
    </xf>
    <xf numFmtId="49" fontId="10" fillId="2" borderId="1" xfId="1" quotePrefix="1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0" fillId="6" borderId="1" xfId="0" applyFill="1" applyBorder="1" applyAlignment="1">
      <alignment vertical="top" wrapText="1"/>
    </xf>
    <xf numFmtId="49" fontId="10" fillId="6" borderId="1" xfId="1" applyNumberFormat="1" applyFont="1" applyFill="1" applyBorder="1" applyAlignment="1">
      <alignment horizontal="center"/>
    </xf>
    <xf numFmtId="0" fontId="10" fillId="6" borderId="1" xfId="1" quotePrefix="1" applyFont="1" applyFill="1" applyBorder="1" applyAlignment="1">
      <alignment horizontal="center"/>
    </xf>
    <xf numFmtId="4" fontId="10" fillId="6" borderId="1" xfId="1" applyNumberFormat="1" applyFont="1" applyFill="1" applyBorder="1"/>
    <xf numFmtId="0" fontId="0" fillId="0" borderId="0" xfId="0" applyBorder="1"/>
    <xf numFmtId="0" fontId="4" fillId="0" borderId="0" xfId="1" applyFont="1" applyBorder="1"/>
    <xf numFmtId="0" fontId="0" fillId="0" borderId="0" xfId="0" applyFont="1" applyBorder="1"/>
    <xf numFmtId="0" fontId="2" fillId="0" borderId="0" xfId="1" applyFill="1" applyBorder="1"/>
    <xf numFmtId="4" fontId="3" fillId="0" borderId="0" xfId="1" applyNumberFormat="1" applyFont="1" applyFill="1" applyBorder="1"/>
    <xf numFmtId="4" fontId="19" fillId="0" borderId="0" xfId="1" applyNumberFormat="1" applyFont="1" applyFill="1" applyBorder="1"/>
    <xf numFmtId="0" fontId="4" fillId="0" borderId="2" xfId="1" applyFont="1" applyBorder="1" applyAlignment="1">
      <alignment horizontal="center" vertical="top"/>
    </xf>
    <xf numFmtId="0" fontId="4" fillId="0" borderId="2" xfId="1" quotePrefix="1" applyFont="1" applyBorder="1" applyAlignment="1">
      <alignment horizontal="center" vertical="top"/>
    </xf>
    <xf numFmtId="0" fontId="4" fillId="0" borderId="2" xfId="1" quotePrefix="1" applyFont="1" applyBorder="1" applyAlignment="1">
      <alignment vertical="top" wrapText="1"/>
    </xf>
    <xf numFmtId="0" fontId="4" fillId="0" borderId="2" xfId="1" quotePrefix="1" applyFont="1" applyFill="1" applyBorder="1" applyAlignment="1">
      <alignment vertical="top" wrapText="1"/>
    </xf>
    <xf numFmtId="0" fontId="4" fillId="7" borderId="2" xfId="1" applyFont="1" applyFill="1" applyBorder="1" applyAlignment="1">
      <alignment horizontal="center" vertical="top"/>
    </xf>
    <xf numFmtId="49" fontId="12" fillId="7" borderId="1" xfId="1" applyNumberFormat="1" applyFont="1" applyFill="1" applyBorder="1" applyAlignment="1">
      <alignment horizontal="center"/>
    </xf>
    <xf numFmtId="4" fontId="12" fillId="7" borderId="1" xfId="1" applyNumberFormat="1" applyFont="1" applyFill="1" applyBorder="1" applyAlignment="1">
      <alignment horizontal="right"/>
    </xf>
    <xf numFmtId="4" fontId="19" fillId="6" borderId="1" xfId="1" applyNumberFormat="1" applyFont="1" applyFill="1" applyBorder="1"/>
    <xf numFmtId="0" fontId="4" fillId="6" borderId="2" xfId="1" quotePrefix="1" applyFont="1" applyFill="1" applyBorder="1" applyAlignment="1">
      <alignment horizontal="center" vertical="top"/>
    </xf>
    <xf numFmtId="0" fontId="4" fillId="6" borderId="2" xfId="1" applyFont="1" applyFill="1" applyBorder="1" applyAlignment="1">
      <alignment horizontal="center" vertical="top"/>
    </xf>
    <xf numFmtId="0" fontId="12" fillId="7" borderId="1" xfId="1" quotePrefix="1" applyFont="1" applyFill="1" applyBorder="1" applyAlignment="1">
      <alignment horizontal="center"/>
    </xf>
    <xf numFmtId="4" fontId="24" fillId="0" borderId="0" xfId="0" applyNumberFormat="1" applyFont="1"/>
    <xf numFmtId="0" fontId="4" fillId="7" borderId="2" xfId="1" quotePrefix="1" applyFont="1" applyFill="1" applyBorder="1" applyAlignment="1">
      <alignment horizontal="center" vertical="top"/>
    </xf>
    <xf numFmtId="0" fontId="2" fillId="0" borderId="0" xfId="1" applyBorder="1"/>
    <xf numFmtId="0" fontId="4" fillId="2" borderId="2" xfId="1" applyFont="1" applyFill="1" applyBorder="1" applyAlignment="1">
      <alignment horizontal="center" vertical="top"/>
    </xf>
    <xf numFmtId="0" fontId="4" fillId="7" borderId="2" xfId="1" quotePrefix="1" applyFont="1" applyFill="1" applyBorder="1" applyAlignment="1">
      <alignment horizontal="center" vertical="top"/>
    </xf>
    <xf numFmtId="0" fontId="4" fillId="2" borderId="2" xfId="1" quotePrefix="1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wrapText="1"/>
    </xf>
    <xf numFmtId="49" fontId="22" fillId="2" borderId="1" xfId="0" applyNumberFormat="1" applyFont="1" applyFill="1" applyBorder="1" applyAlignment="1">
      <alignment horizontal="right" wrapText="1"/>
    </xf>
    <xf numFmtId="0" fontId="4" fillId="6" borderId="18" xfId="1" applyFont="1" applyFill="1" applyBorder="1" applyAlignment="1">
      <alignment horizontal="center"/>
    </xf>
    <xf numFmtId="0" fontId="20" fillId="2" borderId="1" xfId="0" applyFont="1" applyFill="1" applyBorder="1" applyAlignment="1">
      <alignment wrapText="1"/>
    </xf>
    <xf numFmtId="49" fontId="12" fillId="7" borderId="20" xfId="1" quotePrefix="1" applyNumberFormat="1" applyFont="1" applyFill="1" applyBorder="1" applyAlignment="1">
      <alignment horizontal="center"/>
    </xf>
    <xf numFmtId="0" fontId="12" fillId="7" borderId="20" xfId="1" quotePrefix="1" applyFont="1" applyFill="1" applyBorder="1" applyAlignment="1">
      <alignment horizontal="center"/>
    </xf>
    <xf numFmtId="4" fontId="9" fillId="7" borderId="20" xfId="1" applyNumberFormat="1" applyFont="1" applyFill="1" applyBorder="1"/>
    <xf numFmtId="4" fontId="12" fillId="7" borderId="20" xfId="1" applyNumberFormat="1" applyFont="1" applyFill="1" applyBorder="1" applyAlignment="1">
      <alignment horizontal="right"/>
    </xf>
    <xf numFmtId="0" fontId="0" fillId="0" borderId="22" xfId="0" applyBorder="1"/>
    <xf numFmtId="0" fontId="3" fillId="0" borderId="0" xfId="1" applyFont="1" applyBorder="1" applyAlignment="1">
      <alignment horizontal="right"/>
    </xf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4" fillId="0" borderId="23" xfId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top" wrapText="1"/>
    </xf>
    <xf numFmtId="49" fontId="10" fillId="2" borderId="1" xfId="1" applyNumberFormat="1" applyFont="1" applyFill="1" applyBorder="1" applyAlignment="1">
      <alignment horizontal="center"/>
    </xf>
    <xf numFmtId="0" fontId="10" fillId="2" borderId="1" xfId="1" quotePrefix="1" applyFont="1" applyFill="1" applyBorder="1" applyAlignment="1">
      <alignment horizontal="center"/>
    </xf>
    <xf numFmtId="4" fontId="10" fillId="2" borderId="1" xfId="1" applyNumberFormat="1" applyFont="1" applyFill="1" applyBorder="1"/>
    <xf numFmtId="4" fontId="10" fillId="2" borderId="1" xfId="1" applyNumberFormat="1" applyFont="1" applyFill="1" applyBorder="1" applyAlignment="1">
      <alignment horizontal="right"/>
    </xf>
    <xf numFmtId="4" fontId="11" fillId="2" borderId="1" xfId="1" applyNumberFormat="1" applyFont="1" applyFill="1" applyBorder="1"/>
    <xf numFmtId="4" fontId="10" fillId="2" borderId="1" xfId="1" applyNumberFormat="1" applyFont="1" applyFill="1" applyBorder="1" applyAlignment="1">
      <alignment horizontal="right" wrapText="1"/>
    </xf>
    <xf numFmtId="0" fontId="13" fillId="9" borderId="1" xfId="0" applyFont="1" applyFill="1" applyBorder="1" applyAlignment="1">
      <alignment wrapText="1"/>
    </xf>
    <xf numFmtId="4" fontId="13" fillId="9" borderId="1" xfId="0" applyNumberFormat="1" applyFont="1" applyFill="1" applyBorder="1"/>
    <xf numFmtId="49" fontId="22" fillId="2" borderId="1" xfId="0" applyNumberFormat="1" applyFont="1" applyFill="1" applyBorder="1" applyAlignment="1">
      <alignment horizontal="center"/>
    </xf>
    <xf numFmtId="165" fontId="22" fillId="2" borderId="1" xfId="0" applyNumberFormat="1" applyFont="1" applyFill="1" applyBorder="1" applyAlignment="1">
      <alignment horizontal="right" wrapText="1"/>
    </xf>
    <xf numFmtId="49" fontId="3" fillId="6" borderId="1" xfId="1" quotePrefix="1" applyNumberFormat="1" applyFont="1" applyFill="1" applyBorder="1" applyAlignment="1">
      <alignment horizontal="center"/>
    </xf>
    <xf numFmtId="49" fontId="3" fillId="6" borderId="1" xfId="1" applyNumberFormat="1" applyFont="1" applyFill="1" applyBorder="1" applyAlignment="1">
      <alignment horizontal="center"/>
    </xf>
    <xf numFmtId="0" fontId="3" fillId="6" borderId="1" xfId="1" quotePrefix="1" applyFont="1" applyFill="1" applyBorder="1" applyAlignment="1">
      <alignment horizontal="center"/>
    </xf>
    <xf numFmtId="4" fontId="3" fillId="6" borderId="1" xfId="1" applyNumberFormat="1" applyFont="1" applyFill="1" applyBorder="1"/>
    <xf numFmtId="0" fontId="4" fillId="6" borderId="1" xfId="1" quotePrefix="1" applyFont="1" applyFill="1" applyBorder="1" applyAlignment="1">
      <alignment wrapText="1"/>
    </xf>
    <xf numFmtId="0" fontId="4" fillId="6" borderId="1" xfId="1" applyFont="1" applyFill="1" applyBorder="1"/>
    <xf numFmtId="164" fontId="4" fillId="6" borderId="1" xfId="1" applyNumberFormat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vertical="center" wrapText="1"/>
    </xf>
    <xf numFmtId="0" fontId="27" fillId="6" borderId="1" xfId="0" applyFont="1" applyFill="1" applyBorder="1" applyAlignment="1">
      <alignment vertical="top" wrapText="1"/>
    </xf>
    <xf numFmtId="49" fontId="28" fillId="6" borderId="1" xfId="0" applyNumberFormat="1" applyFont="1" applyFill="1" applyBorder="1" applyAlignment="1">
      <alignment horizontal="center" wrapText="1"/>
    </xf>
    <xf numFmtId="49" fontId="28" fillId="6" borderId="1" xfId="0" applyNumberFormat="1" applyFont="1" applyFill="1" applyBorder="1" applyAlignment="1">
      <alignment horizontal="right" wrapText="1"/>
    </xf>
    <xf numFmtId="165" fontId="29" fillId="6" borderId="1" xfId="0" applyNumberFormat="1" applyFont="1" applyFill="1" applyBorder="1" applyAlignment="1">
      <alignment horizontal="right" wrapText="1"/>
    </xf>
    <xf numFmtId="0" fontId="4" fillId="6" borderId="1" xfId="1" applyFont="1" applyFill="1" applyBorder="1" applyAlignment="1">
      <alignment horizontal="left" wrapText="1"/>
    </xf>
    <xf numFmtId="49" fontId="4" fillId="6" borderId="1" xfId="1" applyNumberFormat="1" applyFont="1" applyFill="1" applyBorder="1" applyAlignment="1">
      <alignment horizontal="center" vertical="center" wrapText="1"/>
    </xf>
    <xf numFmtId="0" fontId="4" fillId="6" borderId="1" xfId="1" applyNumberFormat="1" applyFont="1" applyFill="1" applyBorder="1" applyAlignment="1">
      <alignment horizontal="center" vertical="center" wrapText="1"/>
    </xf>
    <xf numFmtId="4" fontId="4" fillId="6" borderId="1" xfId="1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left"/>
    </xf>
    <xf numFmtId="0" fontId="27" fillId="2" borderId="27" xfId="0" applyFont="1" applyFill="1" applyBorder="1" applyAlignment="1">
      <alignment vertical="top" wrapText="1"/>
    </xf>
    <xf numFmtId="49" fontId="27" fillId="6" borderId="27" xfId="0" applyNumberFormat="1" applyFont="1" applyFill="1" applyBorder="1" applyAlignment="1">
      <alignment horizontal="left" wrapText="1"/>
    </xf>
    <xf numFmtId="49" fontId="20" fillId="6" borderId="27" xfId="0" applyNumberFormat="1" applyFont="1" applyFill="1" applyBorder="1" applyAlignment="1">
      <alignment horizontal="center" wrapText="1"/>
    </xf>
    <xf numFmtId="49" fontId="20" fillId="6" borderId="27" xfId="0" applyNumberFormat="1" applyFont="1" applyFill="1" applyBorder="1" applyAlignment="1">
      <alignment horizontal="right" wrapText="1"/>
    </xf>
    <xf numFmtId="165" fontId="30" fillId="6" borderId="27" xfId="0" applyNumberFormat="1" applyFont="1" applyFill="1" applyBorder="1" applyAlignment="1">
      <alignment horizontal="right" wrapText="1"/>
    </xf>
    <xf numFmtId="0" fontId="12" fillId="2" borderId="1" xfId="1" applyNumberFormat="1" applyFont="1" applyFill="1" applyBorder="1" applyAlignment="1">
      <alignment horizontal="center" wrapText="1"/>
    </xf>
    <xf numFmtId="0" fontId="27" fillId="8" borderId="27" xfId="0" applyNumberFormat="1" applyFont="1" applyFill="1" applyBorder="1" applyAlignment="1">
      <alignment vertical="top" wrapText="1"/>
    </xf>
    <xf numFmtId="0" fontId="4" fillId="6" borderId="1" xfId="1" quotePrefix="1" applyFont="1" applyFill="1" applyBorder="1" applyAlignment="1">
      <alignment vertical="center" wrapText="1"/>
    </xf>
    <xf numFmtId="4" fontId="0" fillId="10" borderId="0" xfId="0" applyNumberFormat="1" applyFill="1"/>
    <xf numFmtId="0" fontId="3" fillId="0" borderId="0" xfId="1" applyFont="1" applyAlignment="1">
      <alignment vertical="top" wrapText="1"/>
    </xf>
    <xf numFmtId="0" fontId="0" fillId="0" borderId="0" xfId="0" applyAlignment="1">
      <alignment vertical="top" wrapText="1"/>
    </xf>
    <xf numFmtId="4" fontId="33" fillId="6" borderId="1" xfId="34" applyNumberFormat="1" applyFont="1" applyFill="1" applyBorder="1" applyAlignment="1">
      <alignment horizontal="right"/>
    </xf>
    <xf numFmtId="4" fontId="33" fillId="6" borderId="1" xfId="1" applyNumberFormat="1" applyFont="1" applyFill="1" applyBorder="1" applyAlignment="1">
      <alignment wrapText="1"/>
    </xf>
    <xf numFmtId="0" fontId="3" fillId="0" borderId="0" xfId="1" applyFont="1" applyBorder="1" applyAlignment="1">
      <alignment horizontal="left"/>
    </xf>
    <xf numFmtId="0" fontId="6" fillId="0" borderId="24" xfId="1" applyFont="1" applyBorder="1" applyAlignment="1">
      <alignment horizontal="center" vertical="center" wrapText="1"/>
    </xf>
    <xf numFmtId="0" fontId="0" fillId="2" borderId="0" xfId="0" applyFill="1"/>
    <xf numFmtId="0" fontId="4" fillId="8" borderId="2" xfId="1" quotePrefix="1" applyFont="1" applyFill="1" applyBorder="1" applyAlignment="1">
      <alignment horizontal="center" vertical="top"/>
    </xf>
    <xf numFmtId="0" fontId="13" fillId="8" borderId="1" xfId="0" applyFont="1" applyFill="1" applyBorder="1" applyAlignment="1">
      <alignment wrapText="1"/>
    </xf>
    <xf numFmtId="4" fontId="34" fillId="8" borderId="1" xfId="0" applyNumberFormat="1" applyFont="1" applyFill="1" applyBorder="1"/>
    <xf numFmtId="0" fontId="0" fillId="8" borderId="0" xfId="0" applyFill="1"/>
    <xf numFmtId="0" fontId="12" fillId="8" borderId="1" xfId="1" quotePrefix="1" applyFont="1" applyFill="1" applyBorder="1" applyAlignment="1">
      <alignment horizontal="center"/>
    </xf>
    <xf numFmtId="4" fontId="11" fillId="8" borderId="1" xfId="1" applyNumberFormat="1" applyFont="1" applyFill="1" applyBorder="1"/>
    <xf numFmtId="49" fontId="12" fillId="8" borderId="1" xfId="1" applyNumberFormat="1" applyFont="1" applyFill="1" applyBorder="1" applyAlignment="1">
      <alignment horizontal="center"/>
    </xf>
    <xf numFmtId="4" fontId="6" fillId="6" borderId="1" xfId="1" applyNumberFormat="1" applyFont="1" applyFill="1" applyBorder="1" applyAlignment="1">
      <alignment horizontal="right"/>
    </xf>
    <xf numFmtId="0" fontId="35" fillId="6" borderId="1" xfId="0" applyFont="1" applyFill="1" applyBorder="1" applyAlignment="1">
      <alignment wrapText="1"/>
    </xf>
    <xf numFmtId="4" fontId="23" fillId="6" borderId="1" xfId="0" applyNumberFormat="1" applyFont="1" applyFill="1" applyBorder="1" applyAlignment="1">
      <alignment vertical="top" wrapText="1"/>
    </xf>
    <xf numFmtId="165" fontId="23" fillId="6" borderId="1" xfId="0" applyNumberFormat="1" applyFont="1" applyFill="1" applyBorder="1" applyAlignment="1">
      <alignment horizontal="right" wrapText="1"/>
    </xf>
    <xf numFmtId="165" fontId="23" fillId="6" borderId="27" xfId="0" applyNumberFormat="1" applyFont="1" applyFill="1" applyBorder="1" applyAlignment="1">
      <alignment horizontal="right" wrapText="1"/>
    </xf>
    <xf numFmtId="165" fontId="0" fillId="0" borderId="0" xfId="0" applyNumberFormat="1"/>
    <xf numFmtId="4" fontId="0" fillId="0" borderId="0" xfId="0" applyNumberFormat="1" applyFont="1"/>
    <xf numFmtId="0" fontId="0" fillId="11" borderId="0" xfId="0" applyFill="1"/>
    <xf numFmtId="4" fontId="12" fillId="7" borderId="1" xfId="1" applyNumberFormat="1" applyFont="1" applyFill="1" applyBorder="1"/>
    <xf numFmtId="0" fontId="4" fillId="7" borderId="2" xfId="1" quotePrefix="1" applyNumberFormat="1" applyFont="1" applyFill="1" applyBorder="1" applyAlignment="1">
      <alignment vertical="top" wrapText="1"/>
    </xf>
    <xf numFmtId="0" fontId="20" fillId="7" borderId="1" xfId="0" applyFont="1" applyFill="1" applyBorder="1" applyAlignment="1">
      <alignment wrapText="1"/>
    </xf>
    <xf numFmtId="49" fontId="22" fillId="7" borderId="1" xfId="0" applyNumberFormat="1" applyFont="1" applyFill="1" applyBorder="1" applyAlignment="1">
      <alignment horizontal="center" wrapText="1"/>
    </xf>
    <xf numFmtId="49" fontId="22" fillId="7" borderId="1" xfId="0" applyNumberFormat="1" applyFont="1" applyFill="1" applyBorder="1" applyAlignment="1">
      <alignment horizontal="center"/>
    </xf>
    <xf numFmtId="49" fontId="22" fillId="7" borderId="1" xfId="0" applyNumberFormat="1" applyFont="1" applyFill="1" applyBorder="1" applyAlignment="1">
      <alignment horizontal="right" wrapText="1"/>
    </xf>
    <xf numFmtId="165" fontId="22" fillId="7" borderId="1" xfId="0" applyNumberFormat="1" applyFont="1" applyFill="1" applyBorder="1" applyAlignment="1">
      <alignment horizontal="right" wrapText="1"/>
    </xf>
    <xf numFmtId="0" fontId="4" fillId="6" borderId="2" xfId="1" quotePrefix="1" applyNumberFormat="1" applyFont="1" applyFill="1" applyBorder="1" applyAlignment="1">
      <alignment horizontal="center" vertical="top" wrapText="1"/>
    </xf>
    <xf numFmtId="49" fontId="27" fillId="6" borderId="1" xfId="0" applyNumberFormat="1" applyFont="1" applyFill="1" applyBorder="1" applyAlignment="1">
      <alignment horizontal="left" wrapText="1"/>
    </xf>
    <xf numFmtId="49" fontId="27" fillId="6" borderId="1" xfId="0" applyNumberFormat="1" applyFont="1" applyFill="1" applyBorder="1" applyAlignment="1">
      <alignment horizontal="center" wrapText="1"/>
    </xf>
    <xf numFmtId="165" fontId="27" fillId="6" borderId="1" xfId="0" applyNumberFormat="1" applyFont="1" applyFill="1" applyBorder="1" applyAlignment="1">
      <alignment horizontal="right" wrapText="1"/>
    </xf>
    <xf numFmtId="49" fontId="20" fillId="7" borderId="27" xfId="0" applyNumberFormat="1" applyFont="1" applyFill="1" applyBorder="1" applyAlignment="1">
      <alignment horizontal="left" wrapText="1"/>
    </xf>
    <xf numFmtId="165" fontId="30" fillId="7" borderId="1" xfId="0" applyNumberFormat="1" applyFont="1" applyFill="1" applyBorder="1" applyAlignment="1">
      <alignment horizontal="right" wrapText="1"/>
    </xf>
    <xf numFmtId="165" fontId="22" fillId="7" borderId="27" xfId="0" applyNumberFormat="1" applyFont="1" applyFill="1" applyBorder="1" applyAlignment="1">
      <alignment horizontal="right" wrapText="1"/>
    </xf>
    <xf numFmtId="0" fontId="26" fillId="6" borderId="1" xfId="1" applyFont="1" applyFill="1" applyBorder="1" applyAlignment="1">
      <alignment vertical="top" wrapText="1"/>
    </xf>
    <xf numFmtId="0" fontId="4" fillId="6" borderId="19" xfId="1" quotePrefix="1" applyFont="1" applyFill="1" applyBorder="1" applyAlignment="1">
      <alignment horizontal="center" vertical="top"/>
    </xf>
    <xf numFmtId="0" fontId="26" fillId="6" borderId="20" xfId="1" applyFont="1" applyFill="1" applyBorder="1" applyAlignment="1">
      <alignment vertical="top" wrapText="1"/>
    </xf>
    <xf numFmtId="0" fontId="27" fillId="2" borderId="1" xfId="0" applyNumberFormat="1" applyFont="1" applyFill="1" applyBorder="1" applyAlignment="1">
      <alignment vertical="top" wrapText="1"/>
    </xf>
    <xf numFmtId="0" fontId="27" fillId="2" borderId="27" xfId="0" applyNumberFormat="1" applyFont="1" applyFill="1" applyBorder="1" applyAlignment="1">
      <alignment vertical="top" wrapText="1"/>
    </xf>
    <xf numFmtId="49" fontId="10" fillId="2" borderId="20" xfId="1" quotePrefix="1" applyNumberFormat="1" applyFont="1" applyFill="1" applyBorder="1" applyAlignment="1">
      <alignment horizontal="center"/>
    </xf>
    <xf numFmtId="0" fontId="10" fillId="2" borderId="20" xfId="1" quotePrefix="1" applyFont="1" applyFill="1" applyBorder="1" applyAlignment="1">
      <alignment horizontal="center"/>
    </xf>
    <xf numFmtId="4" fontId="11" fillId="2" borderId="20" xfId="1" applyNumberFormat="1" applyFont="1" applyFill="1" applyBorder="1"/>
    <xf numFmtId="4" fontId="10" fillId="2" borderId="20" xfId="1" applyNumberFormat="1" applyFont="1" applyFill="1" applyBorder="1" applyAlignment="1">
      <alignment horizontal="right"/>
    </xf>
    <xf numFmtId="0" fontId="10" fillId="2" borderId="19" xfId="1" quotePrefix="1" applyFont="1" applyFill="1" applyBorder="1" applyAlignment="1">
      <alignment horizontal="center" vertical="top"/>
    </xf>
    <xf numFmtId="0" fontId="37" fillId="2" borderId="20" xfId="1" applyFont="1" applyFill="1" applyBorder="1" applyAlignment="1">
      <alignment vertical="top" wrapText="1"/>
    </xf>
    <xf numFmtId="0" fontId="12" fillId="7" borderId="19" xfId="1" quotePrefix="1" applyFont="1" applyFill="1" applyBorder="1" applyAlignment="1">
      <alignment horizontal="center" vertical="top"/>
    </xf>
    <xf numFmtId="0" fontId="38" fillId="7" borderId="20" xfId="1" applyFont="1" applyFill="1" applyBorder="1" applyAlignment="1">
      <alignment vertical="top" wrapText="1"/>
    </xf>
    <xf numFmtId="0" fontId="12" fillId="7" borderId="20" xfId="1" applyNumberFormat="1" applyFont="1" applyFill="1" applyBorder="1" applyAlignment="1">
      <alignment horizontal="center"/>
    </xf>
    <xf numFmtId="0" fontId="0" fillId="7" borderId="0" xfId="0" applyFill="1"/>
    <xf numFmtId="0" fontId="34" fillId="7" borderId="1" xfId="0" applyFont="1" applyFill="1" applyBorder="1" applyAlignment="1">
      <alignment wrapText="1"/>
    </xf>
    <xf numFmtId="49" fontId="12" fillId="7" borderId="1" xfId="1" quotePrefix="1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vertical="center" wrapText="1"/>
    </xf>
    <xf numFmtId="49" fontId="20" fillId="2" borderId="1" xfId="0" applyNumberFormat="1" applyFont="1" applyFill="1" applyBorder="1" applyAlignment="1">
      <alignment horizontal="center" wrapText="1"/>
    </xf>
    <xf numFmtId="165" fontId="39" fillId="2" borderId="1" xfId="0" applyNumberFormat="1" applyFont="1" applyFill="1" applyBorder="1" applyAlignment="1">
      <alignment horizontal="right" wrapText="1"/>
    </xf>
    <xf numFmtId="165" fontId="20" fillId="2" borderId="27" xfId="0" applyNumberFormat="1" applyFont="1" applyFill="1" applyBorder="1" applyAlignment="1">
      <alignment horizontal="right" wrapText="1"/>
    </xf>
    <xf numFmtId="4" fontId="20" fillId="2" borderId="1" xfId="0" applyNumberFormat="1" applyFont="1" applyFill="1" applyBorder="1" applyAlignment="1">
      <alignment horizontal="right" wrapText="1"/>
    </xf>
    <xf numFmtId="49" fontId="20" fillId="2" borderId="27" xfId="0" applyNumberFormat="1" applyFont="1" applyFill="1" applyBorder="1" applyAlignment="1">
      <alignment horizontal="center" wrapText="1"/>
    </xf>
    <xf numFmtId="0" fontId="4" fillId="6" borderId="2" xfId="1" applyFont="1" applyFill="1" applyBorder="1" applyAlignment="1">
      <alignment horizontal="center"/>
    </xf>
    <xf numFmtId="0" fontId="27" fillId="6" borderId="1" xfId="0" applyFont="1" applyFill="1" applyBorder="1" applyAlignment="1">
      <alignment horizontal="left" wrapText="1"/>
    </xf>
    <xf numFmtId="164" fontId="4" fillId="6" borderId="1" xfId="1" applyNumberFormat="1" applyFont="1" applyFill="1" applyBorder="1" applyAlignment="1">
      <alignment horizontal="center" wrapText="1"/>
    </xf>
    <xf numFmtId="49" fontId="4" fillId="6" borderId="1" xfId="1" applyNumberFormat="1" applyFont="1" applyFill="1" applyBorder="1" applyAlignment="1">
      <alignment horizontal="center" wrapText="1"/>
    </xf>
    <xf numFmtId="0" fontId="4" fillId="6" borderId="1" xfId="1" applyNumberFormat="1" applyFont="1" applyFill="1" applyBorder="1" applyAlignment="1">
      <alignment horizontal="center" wrapText="1"/>
    </xf>
    <xf numFmtId="0" fontId="20" fillId="7" borderId="1" xfId="0" applyFont="1" applyFill="1" applyBorder="1" applyAlignment="1">
      <alignment horizontal="left" vertical="top" wrapText="1"/>
    </xf>
    <xf numFmtId="164" fontId="12" fillId="7" borderId="1" xfId="1" applyNumberFormat="1" applyFont="1" applyFill="1" applyBorder="1" applyAlignment="1">
      <alignment horizontal="center" wrapText="1"/>
    </xf>
    <xf numFmtId="49" fontId="12" fillId="7" borderId="1" xfId="1" applyNumberFormat="1" applyFont="1" applyFill="1" applyBorder="1" applyAlignment="1">
      <alignment horizontal="center" wrapText="1"/>
    </xf>
    <xf numFmtId="0" fontId="12" fillId="7" borderId="1" xfId="1" applyNumberFormat="1" applyFont="1" applyFill="1" applyBorder="1" applyAlignment="1">
      <alignment horizontal="center" wrapText="1"/>
    </xf>
    <xf numFmtId="4" fontId="12" fillId="7" borderId="1" xfId="1" applyNumberFormat="1" applyFont="1" applyFill="1" applyBorder="1" applyAlignment="1">
      <alignment horizontal="right" wrapText="1"/>
    </xf>
    <xf numFmtId="164" fontId="10" fillId="2" borderId="1" xfId="1" applyNumberFormat="1" applyFont="1" applyFill="1" applyBorder="1" applyAlignment="1">
      <alignment horizontal="center" wrapText="1"/>
    </xf>
    <xf numFmtId="49" fontId="10" fillId="2" borderId="1" xfId="1" applyNumberFormat="1" applyFont="1" applyFill="1" applyBorder="1" applyAlignment="1">
      <alignment horizontal="center" wrapText="1"/>
    </xf>
    <xf numFmtId="0" fontId="10" fillId="2" borderId="1" xfId="1" applyNumberFormat="1" applyFont="1" applyFill="1" applyBorder="1" applyAlignment="1">
      <alignment horizontal="center" wrapText="1"/>
    </xf>
    <xf numFmtId="0" fontId="27" fillId="6" borderId="1" xfId="0" applyNumberFormat="1" applyFont="1" applyFill="1" applyBorder="1" applyAlignment="1">
      <alignment wrapText="1"/>
    </xf>
    <xf numFmtId="0" fontId="6" fillId="7" borderId="1" xfId="1" applyFont="1" applyFill="1" applyBorder="1" applyAlignment="1">
      <alignment horizontal="center" vertical="center" wrapText="1"/>
    </xf>
    <xf numFmtId="49" fontId="22" fillId="7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wrapText="1"/>
    </xf>
    <xf numFmtId="0" fontId="4" fillId="6" borderId="1" xfId="1" applyFont="1" applyFill="1" applyBorder="1" applyAlignment="1">
      <alignment horizontal="center" vertical="center" wrapText="1"/>
    </xf>
    <xf numFmtId="4" fontId="22" fillId="7" borderId="1" xfId="0" applyNumberFormat="1" applyFont="1" applyFill="1" applyBorder="1" applyAlignment="1">
      <alignment horizontal="center" vertical="center" wrapText="1"/>
    </xf>
    <xf numFmtId="4" fontId="4" fillId="6" borderId="1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Border="1"/>
    <xf numFmtId="0" fontId="4" fillId="0" borderId="0" xfId="1" applyFont="1" applyBorder="1" applyAlignment="1">
      <alignment horizontal="center" wrapText="1"/>
    </xf>
    <xf numFmtId="0" fontId="7" fillId="0" borderId="0" xfId="0" applyFont="1" applyBorder="1"/>
    <xf numFmtId="49" fontId="4" fillId="6" borderId="20" xfId="1" quotePrefix="1" applyNumberFormat="1" applyFont="1" applyFill="1" applyBorder="1" applyAlignment="1">
      <alignment horizontal="center"/>
    </xf>
    <xf numFmtId="49" fontId="4" fillId="6" borderId="1" xfId="1" applyNumberFormat="1" applyFont="1" applyFill="1" applyBorder="1" applyAlignment="1">
      <alignment horizontal="center"/>
    </xf>
    <xf numFmtId="0" fontId="4" fillId="6" borderId="20" xfId="1" quotePrefix="1" applyFont="1" applyFill="1" applyBorder="1" applyAlignment="1">
      <alignment horizontal="center"/>
    </xf>
    <xf numFmtId="4" fontId="19" fillId="6" borderId="20" xfId="1" applyNumberFormat="1" applyFont="1" applyFill="1" applyBorder="1"/>
    <xf numFmtId="4" fontId="4" fillId="6" borderId="20" xfId="1" applyNumberFormat="1" applyFont="1" applyFill="1" applyBorder="1" applyAlignment="1">
      <alignment horizontal="right"/>
    </xf>
    <xf numFmtId="0" fontId="4" fillId="6" borderId="2" xfId="1" quotePrefix="1" applyFont="1" applyFill="1" applyBorder="1" applyAlignment="1">
      <alignment vertical="top" wrapText="1"/>
    </xf>
    <xf numFmtId="0" fontId="4" fillId="7" borderId="2" xfId="1" quotePrefix="1" applyFont="1" applyFill="1" applyBorder="1" applyAlignment="1">
      <alignment vertical="top" wrapText="1"/>
    </xf>
    <xf numFmtId="0" fontId="4" fillId="7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3" fillId="7" borderId="1" xfId="1" applyFont="1" applyFill="1" applyBorder="1" applyAlignment="1">
      <alignment vertical="center" wrapText="1"/>
    </xf>
    <xf numFmtId="4" fontId="10" fillId="7" borderId="1" xfId="1" applyNumberFormat="1" applyFont="1" applyFill="1" applyBorder="1" applyAlignment="1">
      <alignment horizontal="right"/>
    </xf>
    <xf numFmtId="4" fontId="4" fillId="6" borderId="1" xfId="1" applyNumberFormat="1" applyFont="1" applyFill="1" applyBorder="1" applyAlignment="1">
      <alignment horizontal="right"/>
    </xf>
    <xf numFmtId="0" fontId="4" fillId="6" borderId="1" xfId="1" quotePrefix="1" applyFont="1" applyFill="1" applyBorder="1" applyAlignment="1">
      <alignment horizontal="center"/>
    </xf>
    <xf numFmtId="49" fontId="4" fillId="6" borderId="1" xfId="1" quotePrefix="1" applyNumberFormat="1" applyFont="1" applyFill="1" applyBorder="1" applyAlignment="1">
      <alignment horizontal="center"/>
    </xf>
    <xf numFmtId="4" fontId="19" fillId="6" borderId="1" xfId="1" applyNumberFormat="1" applyFont="1" applyFill="1" applyBorder="1" applyAlignment="1">
      <alignment horizontal="center"/>
    </xf>
    <xf numFmtId="49" fontId="27" fillId="6" borderId="1" xfId="0" applyNumberFormat="1" applyFont="1" applyFill="1" applyBorder="1" applyAlignment="1">
      <alignment horizontal="right" wrapText="1"/>
    </xf>
    <xf numFmtId="0" fontId="27" fillId="6" borderId="1" xfId="0" applyFont="1" applyFill="1" applyBorder="1" applyAlignment="1">
      <alignment horizontal="left" vertical="top" wrapText="1"/>
    </xf>
    <xf numFmtId="4" fontId="4" fillId="2" borderId="1" xfId="1" applyNumberFormat="1" applyFont="1" applyFill="1" applyBorder="1" applyAlignment="1">
      <alignment horizontal="right" wrapText="1"/>
    </xf>
    <xf numFmtId="4" fontId="4" fillId="12" borderId="1" xfId="1" applyNumberFormat="1" applyFont="1" applyFill="1" applyBorder="1" applyAlignment="1">
      <alignment horizontal="right" wrapText="1"/>
    </xf>
    <xf numFmtId="4" fontId="4" fillId="6" borderId="1" xfId="1" applyNumberFormat="1" applyFont="1" applyFill="1" applyBorder="1"/>
    <xf numFmtId="4" fontId="10" fillId="2" borderId="1" xfId="1" applyNumberFormat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 applyProtection="1">
      <alignment horizontal="right"/>
      <protection locked="0"/>
    </xf>
    <xf numFmtId="49" fontId="10" fillId="2" borderId="1" xfId="1" applyNumberFormat="1" applyFont="1" applyFill="1" applyBorder="1" applyAlignment="1">
      <alignment horizontal="right"/>
    </xf>
    <xf numFmtId="49" fontId="10" fillId="2" borderId="1" xfId="1" applyNumberFormat="1" applyFont="1" applyFill="1" applyBorder="1" applyAlignment="1">
      <alignment horizontal="right" wrapText="1"/>
    </xf>
    <xf numFmtId="0" fontId="4" fillId="2" borderId="14" xfId="1" applyFont="1" applyFill="1" applyBorder="1" applyAlignment="1">
      <alignment horizontal="center" vertical="top"/>
    </xf>
    <xf numFmtId="0" fontId="6" fillId="6" borderId="1" xfId="1" applyFont="1" applyFill="1" applyBorder="1" applyAlignment="1">
      <alignment wrapText="1"/>
    </xf>
    <xf numFmtId="164" fontId="4" fillId="6" borderId="1" xfId="1" applyNumberFormat="1" applyFont="1" applyFill="1" applyBorder="1"/>
    <xf numFmtId="0" fontId="4" fillId="6" borderId="1" xfId="1" applyFont="1" applyFill="1" applyBorder="1" applyAlignment="1">
      <alignment horizontal="center"/>
    </xf>
    <xf numFmtId="4" fontId="6" fillId="6" borderId="1" xfId="1" applyNumberFormat="1" applyFont="1" applyFill="1" applyBorder="1"/>
    <xf numFmtId="0" fontId="5" fillId="0" borderId="21" xfId="1" applyFont="1" applyBorder="1" applyAlignment="1">
      <alignment horizontal="center"/>
    </xf>
    <xf numFmtId="0" fontId="12" fillId="0" borderId="28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 textRotation="90" wrapText="1"/>
    </xf>
    <xf numFmtId="49" fontId="20" fillId="7" borderId="1" xfId="0" applyNumberFormat="1" applyFont="1" applyFill="1" applyBorder="1" applyAlignment="1">
      <alignment vertical="center" wrapText="1"/>
    </xf>
    <xf numFmtId="49" fontId="20" fillId="7" borderId="27" xfId="0" applyNumberFormat="1" applyFont="1" applyFill="1" applyBorder="1" applyAlignment="1">
      <alignment horizontal="center" wrapText="1"/>
    </xf>
    <xf numFmtId="49" fontId="20" fillId="7" borderId="1" xfId="0" applyNumberFormat="1" applyFont="1" applyFill="1" applyBorder="1" applyAlignment="1">
      <alignment horizontal="center" wrapText="1"/>
    </xf>
    <xf numFmtId="165" fontId="20" fillId="7" borderId="27" xfId="0" applyNumberFormat="1" applyFont="1" applyFill="1" applyBorder="1" applyAlignment="1">
      <alignment horizontal="right" wrapText="1"/>
    </xf>
    <xf numFmtId="4" fontId="20" fillId="7" borderId="1" xfId="0" applyNumberFormat="1" applyFont="1" applyFill="1" applyBorder="1" applyAlignment="1">
      <alignment horizontal="right" wrapText="1"/>
    </xf>
    <xf numFmtId="49" fontId="22" fillId="6" borderId="1" xfId="0" applyNumberFormat="1" applyFont="1" applyFill="1" applyBorder="1" applyAlignment="1">
      <alignment horizontal="center" vertical="center" wrapText="1"/>
    </xf>
    <xf numFmtId="4" fontId="20" fillId="2" borderId="27" xfId="0" applyNumberFormat="1" applyFont="1" applyFill="1" applyBorder="1" applyAlignment="1">
      <alignment horizontal="right" wrapText="1"/>
    </xf>
    <xf numFmtId="49" fontId="20" fillId="7" borderId="27" xfId="0" applyNumberFormat="1" applyFont="1" applyFill="1" applyBorder="1" applyAlignment="1">
      <alignment vertical="center" wrapText="1"/>
    </xf>
    <xf numFmtId="4" fontId="20" fillId="7" borderId="27" xfId="0" applyNumberFormat="1" applyFont="1" applyFill="1" applyBorder="1" applyAlignment="1">
      <alignment horizontal="right" wrapText="1"/>
    </xf>
    <xf numFmtId="0" fontId="4" fillId="2" borderId="2" xfId="1" quotePrefix="1" applyFont="1" applyFill="1" applyBorder="1" applyAlignment="1">
      <alignment vertical="top" wrapText="1"/>
    </xf>
    <xf numFmtId="4" fontId="0" fillId="2" borderId="0" xfId="0" applyNumberFormat="1" applyFill="1"/>
    <xf numFmtId="4" fontId="10" fillId="7" borderId="1" xfId="1" applyNumberFormat="1" applyFont="1" applyFill="1" applyBorder="1"/>
    <xf numFmtId="4" fontId="6" fillId="7" borderId="1" xfId="1" applyNumberFormat="1" applyFont="1" applyFill="1" applyBorder="1" applyAlignment="1">
      <alignment horizontal="right"/>
    </xf>
    <xf numFmtId="4" fontId="0" fillId="7" borderId="0" xfId="0" applyNumberFormat="1" applyFill="1"/>
    <xf numFmtId="4" fontId="40" fillId="2" borderId="1" xfId="1" applyNumberFormat="1" applyFont="1" applyFill="1" applyBorder="1" applyAlignment="1">
      <alignment horizontal="right"/>
    </xf>
    <xf numFmtId="0" fontId="4" fillId="6" borderId="14" xfId="1" applyFont="1" applyFill="1" applyBorder="1" applyAlignment="1">
      <alignment horizontal="center" vertical="top"/>
    </xf>
    <xf numFmtId="0" fontId="4" fillId="7" borderId="14" xfId="1" applyFont="1" applyFill="1" applyBorder="1" applyAlignment="1">
      <alignment horizontal="center" vertical="top"/>
    </xf>
    <xf numFmtId="164" fontId="4" fillId="7" borderId="1" xfId="1" applyNumberFormat="1" applyFont="1" applyFill="1" applyBorder="1" applyAlignment="1">
      <alignment horizontal="center" vertical="center" wrapText="1"/>
    </xf>
    <xf numFmtId="4" fontId="4" fillId="7" borderId="1" xfId="1" applyNumberFormat="1" applyFont="1" applyFill="1" applyBorder="1" applyAlignment="1">
      <alignment horizontal="right" wrapText="1"/>
    </xf>
    <xf numFmtId="4" fontId="3" fillId="2" borderId="1" xfId="1" applyNumberFormat="1" applyFont="1" applyFill="1" applyBorder="1" applyAlignment="1">
      <alignment horizontal="right" wrapText="1"/>
    </xf>
    <xf numFmtId="0" fontId="0" fillId="7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0" xfId="0" applyFill="1"/>
    <xf numFmtId="0" fontId="27" fillId="7" borderId="1" xfId="0" applyNumberFormat="1" applyFont="1" applyFill="1" applyBorder="1" applyAlignment="1">
      <alignment wrapText="1"/>
    </xf>
    <xf numFmtId="49" fontId="27" fillId="7" borderId="1" xfId="0" applyNumberFormat="1" applyFont="1" applyFill="1" applyBorder="1" applyAlignment="1">
      <alignment horizontal="left" wrapText="1"/>
    </xf>
    <xf numFmtId="49" fontId="27" fillId="7" borderId="1" xfId="0" applyNumberFormat="1" applyFont="1" applyFill="1" applyBorder="1" applyAlignment="1">
      <alignment horizontal="center" wrapText="1"/>
    </xf>
    <xf numFmtId="0" fontId="27" fillId="2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49" fontId="28" fillId="2" borderId="1" xfId="0" applyNumberFormat="1" applyFont="1" applyFill="1" applyBorder="1" applyAlignment="1">
      <alignment horizontal="left" wrapText="1"/>
    </xf>
    <xf numFmtId="49" fontId="28" fillId="2" borderId="1" xfId="0" applyNumberFormat="1" applyFont="1" applyFill="1" applyBorder="1" applyAlignment="1">
      <alignment horizontal="center" wrapText="1"/>
    </xf>
    <xf numFmtId="4" fontId="20" fillId="2" borderId="1" xfId="0" applyNumberFormat="1" applyFont="1" applyFill="1" applyBorder="1" applyAlignment="1">
      <alignment horizontal="center" vertical="center"/>
    </xf>
    <xf numFmtId="4" fontId="23" fillId="6" borderId="1" xfId="0" applyNumberFormat="1" applyFont="1" applyFill="1" applyBorder="1" applyAlignment="1">
      <alignment horizontal="center" vertical="center"/>
    </xf>
    <xf numFmtId="4" fontId="22" fillId="7" borderId="1" xfId="0" applyNumberFormat="1" applyFont="1" applyFill="1" applyBorder="1" applyAlignment="1">
      <alignment horizontal="center" vertical="center"/>
    </xf>
    <xf numFmtId="0" fontId="31" fillId="0" borderId="0" xfId="1" applyFont="1" applyBorder="1" applyAlignment="1">
      <alignment horizontal="center"/>
    </xf>
    <xf numFmtId="0" fontId="32" fillId="0" borderId="0" xfId="1" applyFont="1" applyBorder="1" applyAlignment="1">
      <alignment horizontal="center"/>
    </xf>
    <xf numFmtId="0" fontId="6" fillId="7" borderId="17" xfId="1" applyFont="1" applyFill="1" applyBorder="1" applyAlignment="1">
      <alignment horizontal="center"/>
    </xf>
    <xf numFmtId="0" fontId="6" fillId="7" borderId="15" xfId="1" applyFont="1" applyFill="1" applyBorder="1" applyAlignment="1">
      <alignment horizontal="center"/>
    </xf>
    <xf numFmtId="0" fontId="6" fillId="7" borderId="16" xfId="1" applyFont="1" applyFill="1" applyBorder="1" applyAlignment="1">
      <alignment horizontal="center"/>
    </xf>
    <xf numFmtId="0" fontId="6" fillId="7" borderId="25" xfId="1" applyFont="1" applyFill="1" applyBorder="1" applyAlignment="1">
      <alignment horizontal="center" vertical="center"/>
    </xf>
    <xf numFmtId="0" fontId="25" fillId="7" borderId="26" xfId="0" applyFont="1" applyFill="1" applyBorder="1" applyAlignment="1">
      <alignment horizontal="center" vertical="center"/>
    </xf>
    <xf numFmtId="0" fontId="6" fillId="7" borderId="14" xfId="1" quotePrefix="1" applyFont="1" applyFill="1" applyBorder="1" applyAlignment="1">
      <alignment horizontal="center" vertical="center"/>
    </xf>
    <xf numFmtId="0" fontId="25" fillId="7" borderId="15" xfId="0" applyFont="1" applyFill="1" applyBorder="1" applyAlignment="1">
      <alignment vertical="center"/>
    </xf>
    <xf numFmtId="0" fontId="6" fillId="0" borderId="0" xfId="1" applyFont="1" applyAlignment="1">
      <alignment horizontal="left" wrapText="1"/>
    </xf>
    <xf numFmtId="0" fontId="0" fillId="0" borderId="0" xfId="0" applyAlignment="1">
      <alignment wrapText="1"/>
    </xf>
    <xf numFmtId="0" fontId="6" fillId="7" borderId="2" xfId="1" quotePrefix="1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6" fillId="7" borderId="17" xfId="1" applyNumberFormat="1" applyFont="1" applyFill="1" applyBorder="1" applyAlignment="1">
      <alignment horizontal="center" vertical="center" wrapText="1"/>
    </xf>
    <xf numFmtId="0" fontId="6" fillId="7" borderId="15" xfId="1" applyNumberFormat="1" applyFont="1" applyFill="1" applyBorder="1" applyAlignment="1">
      <alignment horizontal="center" vertical="center" wrapText="1"/>
    </xf>
    <xf numFmtId="0" fontId="6" fillId="7" borderId="16" xfId="1" applyNumberFormat="1" applyFont="1" applyFill="1" applyBorder="1" applyAlignment="1">
      <alignment horizontal="center" vertical="center" wrapText="1"/>
    </xf>
    <xf numFmtId="0" fontId="6" fillId="7" borderId="17" xfId="1" applyFont="1" applyFill="1" applyBorder="1" applyAlignment="1">
      <alignment horizontal="center" vertical="center" wrapText="1"/>
    </xf>
    <xf numFmtId="0" fontId="25" fillId="7" borderId="15" xfId="0" applyFont="1" applyFill="1" applyBorder="1" applyAlignment="1">
      <alignment horizontal="center" vertical="center" wrapText="1"/>
    </xf>
    <xf numFmtId="0" fontId="25" fillId="7" borderId="16" xfId="0" applyFont="1" applyFill="1" applyBorder="1" applyAlignment="1">
      <alignment horizontal="center" vertical="center" wrapText="1"/>
    </xf>
    <xf numFmtId="0" fontId="23" fillId="7" borderId="1" xfId="0" quotePrefix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35" fillId="7" borderId="17" xfId="1" applyFont="1" applyFill="1" applyBorder="1" applyAlignment="1">
      <alignment horizontal="center" wrapText="1"/>
    </xf>
    <xf numFmtId="0" fontId="35" fillId="7" borderId="15" xfId="1" applyFont="1" applyFill="1" applyBorder="1" applyAlignment="1">
      <alignment horizontal="center" wrapText="1"/>
    </xf>
    <xf numFmtId="0" fontId="35" fillId="7" borderId="16" xfId="1" applyFont="1" applyFill="1" applyBorder="1" applyAlignment="1">
      <alignment horizontal="center" wrapText="1"/>
    </xf>
    <xf numFmtId="4" fontId="4" fillId="0" borderId="21" xfId="1" applyNumberFormat="1" applyFont="1" applyBorder="1" applyAlignment="1">
      <alignment horizontal="center"/>
    </xf>
    <xf numFmtId="0" fontId="4" fillId="7" borderId="5" xfId="1" applyFont="1" applyFill="1" applyBorder="1" applyAlignment="1">
      <alignment horizontal="center"/>
    </xf>
    <xf numFmtId="4" fontId="4" fillId="6" borderId="21" xfId="1" applyNumberFormat="1" applyFont="1" applyFill="1" applyBorder="1" applyAlignment="1">
      <alignment horizontal="center"/>
    </xf>
    <xf numFmtId="4" fontId="4" fillId="7" borderId="21" xfId="1" applyNumberFormat="1" applyFont="1" applyFill="1" applyBorder="1" applyAlignment="1">
      <alignment horizontal="center"/>
    </xf>
  </cellXfs>
  <cellStyles count="35">
    <cellStyle name="br" xfId="17"/>
    <cellStyle name="col" xfId="18"/>
    <cellStyle name="style0" xfId="19"/>
    <cellStyle name="td" xfId="20"/>
    <cellStyle name="tr" xfId="21"/>
    <cellStyle name="xl21" xfId="22"/>
    <cellStyle name="xl22" xfId="3"/>
    <cellStyle name="xl23" xfId="4"/>
    <cellStyle name="xl24" xfId="5"/>
    <cellStyle name="xl25" xfId="6"/>
    <cellStyle name="xl26" xfId="7"/>
    <cellStyle name="xl27" xfId="23"/>
    <cellStyle name="xl28" xfId="8"/>
    <cellStyle name="xl29" xfId="24"/>
    <cellStyle name="xl30" xfId="25"/>
    <cellStyle name="xl31" xfId="9"/>
    <cellStyle name="xl32" xfId="26"/>
    <cellStyle name="xl33" xfId="27"/>
    <cellStyle name="xl34" xfId="28"/>
    <cellStyle name="xl35" xfId="10"/>
    <cellStyle name="xl36" xfId="11"/>
    <cellStyle name="xl37" xfId="12"/>
    <cellStyle name="xl38" xfId="29"/>
    <cellStyle name="xl39" xfId="13"/>
    <cellStyle name="xl40" xfId="14"/>
    <cellStyle name="xl41" xfId="15"/>
    <cellStyle name="xl42" xfId="16"/>
    <cellStyle name="xl43" xfId="30"/>
    <cellStyle name="xl44" xfId="31"/>
    <cellStyle name="xl45" xfId="32"/>
    <cellStyle name="xl46" xfId="33"/>
    <cellStyle name="Обычный" xfId="0" builtinId="0"/>
    <cellStyle name="Обычный 2" xfId="1"/>
    <cellStyle name="Обычный 3" xfId="2"/>
    <cellStyle name="Финансовый" xfId="3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2"/>
  <sheetViews>
    <sheetView tabSelected="1" view="pageBreakPreview" zoomScaleNormal="95" zoomScaleSheetLayoutView="100" zoomScalePageLayoutView="46" workbookViewId="0">
      <selection activeCell="O96" sqref="O96"/>
    </sheetView>
  </sheetViews>
  <sheetFormatPr defaultRowHeight="15" x14ac:dyDescent="0.25"/>
  <cols>
    <col min="1" max="1" width="5.140625" customWidth="1"/>
    <col min="2" max="2" width="70.140625" customWidth="1"/>
    <col min="3" max="3" width="11.85546875" customWidth="1"/>
    <col min="4" max="4" width="17.42578125" customWidth="1"/>
    <col min="5" max="5" width="9.5703125" customWidth="1"/>
    <col min="6" max="6" width="14.28515625" customWidth="1"/>
    <col min="7" max="7" width="22.140625" customWidth="1"/>
    <col min="8" max="8" width="15.85546875" customWidth="1"/>
    <col min="9" max="9" width="16.7109375" customWidth="1"/>
    <col min="10" max="10" width="15.5703125" customWidth="1"/>
    <col min="11" max="11" width="16.85546875" customWidth="1"/>
    <col min="12" max="12" width="12.85546875" customWidth="1"/>
    <col min="13" max="13" width="16.28515625" customWidth="1"/>
    <col min="14" max="14" width="16.140625" customWidth="1"/>
  </cols>
  <sheetData>
    <row r="1" spans="1:13" ht="18.75" x14ac:dyDescent="0.3">
      <c r="A1" s="262" t="s">
        <v>145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3" ht="16.5" customHeight="1" x14ac:dyDescent="0.35">
      <c r="A2" s="263" t="s">
        <v>149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3" ht="10.5" customHeight="1" thickBot="1" x14ac:dyDescent="0.3">
      <c r="A3" s="58"/>
      <c r="B3" s="58"/>
      <c r="C3" s="58"/>
      <c r="D3" s="58"/>
      <c r="E3" s="58"/>
      <c r="F3" s="58"/>
      <c r="G3" s="58"/>
      <c r="H3" s="58"/>
      <c r="I3" s="58"/>
      <c r="J3" s="58"/>
      <c r="K3" s="71" t="s">
        <v>0</v>
      </c>
      <c r="L3" s="118"/>
    </row>
    <row r="4" spans="1:13" ht="28.5" customHeight="1" thickBot="1" x14ac:dyDescent="0.3">
      <c r="A4" s="74" t="s">
        <v>1</v>
      </c>
      <c r="B4" s="119" t="s">
        <v>2</v>
      </c>
      <c r="C4" s="75" t="s">
        <v>47</v>
      </c>
      <c r="D4" s="75" t="s">
        <v>3</v>
      </c>
      <c r="E4" s="75" t="s">
        <v>4</v>
      </c>
      <c r="F4" s="75" t="s">
        <v>19</v>
      </c>
      <c r="G4" s="75" t="s">
        <v>42</v>
      </c>
      <c r="H4" s="75" t="s">
        <v>27</v>
      </c>
      <c r="I4" s="226" t="s">
        <v>146</v>
      </c>
      <c r="J4" s="227" t="s">
        <v>147</v>
      </c>
      <c r="K4" s="75" t="s">
        <v>26</v>
      </c>
      <c r="L4" s="228" t="s">
        <v>148</v>
      </c>
    </row>
    <row r="5" spans="1:13" ht="12" customHeight="1" x14ac:dyDescent="0.25">
      <c r="A5" s="72">
        <v>1</v>
      </c>
      <c r="B5" s="73">
        <v>2</v>
      </c>
      <c r="C5" s="73">
        <v>3</v>
      </c>
      <c r="D5" s="73">
        <v>4</v>
      </c>
      <c r="E5" s="73">
        <v>5</v>
      </c>
      <c r="F5" s="73">
        <v>6</v>
      </c>
      <c r="G5" s="73">
        <v>7</v>
      </c>
      <c r="H5" s="73">
        <v>8</v>
      </c>
      <c r="I5" s="73">
        <v>9</v>
      </c>
      <c r="J5" s="73">
        <v>0</v>
      </c>
      <c r="K5" s="73">
        <v>11</v>
      </c>
      <c r="L5" s="225">
        <v>13</v>
      </c>
    </row>
    <row r="6" spans="1:13" ht="23.25" customHeight="1" x14ac:dyDescent="0.25">
      <c r="A6" s="49" t="s">
        <v>5</v>
      </c>
      <c r="B6" s="264" t="s">
        <v>6</v>
      </c>
      <c r="C6" s="265"/>
      <c r="D6" s="265"/>
      <c r="E6" s="265"/>
      <c r="F6" s="265"/>
      <c r="G6" s="265"/>
      <c r="H6" s="265"/>
      <c r="I6" s="265"/>
      <c r="J6" s="265"/>
      <c r="K6" s="265"/>
      <c r="L6" s="266"/>
      <c r="M6" s="70"/>
    </row>
    <row r="7" spans="1:13" ht="14.25" customHeight="1" thickBot="1" x14ac:dyDescent="0.3">
      <c r="A7" s="267" t="s">
        <v>63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89"/>
    </row>
    <row r="8" spans="1:13" ht="12.75" customHeight="1" x14ac:dyDescent="0.25">
      <c r="A8" s="151" t="s">
        <v>17</v>
      </c>
      <c r="B8" s="152" t="s">
        <v>25</v>
      </c>
      <c r="C8" s="196" t="s">
        <v>16</v>
      </c>
      <c r="D8" s="197" t="s">
        <v>45</v>
      </c>
      <c r="E8" s="198">
        <v>414</v>
      </c>
      <c r="F8" s="196" t="s">
        <v>48</v>
      </c>
      <c r="G8" s="199"/>
      <c r="H8" s="200">
        <f>H9</f>
        <v>2516000</v>
      </c>
      <c r="I8" s="200">
        <f>I9</f>
        <v>2213600.81</v>
      </c>
      <c r="J8" s="200">
        <f>J9</f>
        <v>2213600.81</v>
      </c>
      <c r="K8" s="200">
        <f>H8-I8</f>
        <v>302399.18999999994</v>
      </c>
      <c r="L8" s="290">
        <f>J8/H8*100</f>
        <v>87.980954292527827</v>
      </c>
    </row>
    <row r="9" spans="1:13" ht="15" customHeight="1" x14ac:dyDescent="0.25">
      <c r="A9" s="161"/>
      <c r="B9" s="162"/>
      <c r="C9" s="66" t="s">
        <v>7</v>
      </c>
      <c r="D9" s="50" t="s">
        <v>37</v>
      </c>
      <c r="E9" s="67">
        <v>414</v>
      </c>
      <c r="F9" s="66" t="s">
        <v>46</v>
      </c>
      <c r="G9" s="68"/>
      <c r="H9" s="69">
        <f>H10+H11</f>
        <v>2516000</v>
      </c>
      <c r="I9" s="69">
        <f>I10+I11</f>
        <v>2213600.81</v>
      </c>
      <c r="J9" s="69">
        <f>J10+J11</f>
        <v>2213600.81</v>
      </c>
      <c r="K9" s="69">
        <f>H9-I9</f>
        <v>302399.18999999994</v>
      </c>
      <c r="L9" s="291">
        <f t="shared" ref="L9:L72" si="0">J9/H9*100</f>
        <v>87.980954292527827</v>
      </c>
    </row>
    <row r="10" spans="1:13" ht="15" customHeight="1" x14ac:dyDescent="0.25">
      <c r="A10" s="159"/>
      <c r="B10" s="160" t="s">
        <v>129</v>
      </c>
      <c r="C10" s="155" t="s">
        <v>7</v>
      </c>
      <c r="D10" s="77" t="s">
        <v>37</v>
      </c>
      <c r="E10" s="156">
        <v>414</v>
      </c>
      <c r="F10" s="155" t="s">
        <v>46</v>
      </c>
      <c r="G10" s="157"/>
      <c r="H10" s="158">
        <v>1016000</v>
      </c>
      <c r="I10" s="158">
        <v>963476</v>
      </c>
      <c r="J10" s="158">
        <v>963476</v>
      </c>
      <c r="K10" s="158">
        <f>H10-I10</f>
        <v>52524</v>
      </c>
      <c r="L10" s="288">
        <f t="shared" si="0"/>
        <v>94.83031496062992</v>
      </c>
    </row>
    <row r="11" spans="1:13" ht="18" customHeight="1" x14ac:dyDescent="0.25">
      <c r="A11" s="159"/>
      <c r="B11" s="160" t="s">
        <v>130</v>
      </c>
      <c r="C11" s="155" t="s">
        <v>7</v>
      </c>
      <c r="D11" s="77" t="s">
        <v>37</v>
      </c>
      <c r="E11" s="156">
        <v>414</v>
      </c>
      <c r="F11" s="155" t="s">
        <v>46</v>
      </c>
      <c r="G11" s="157"/>
      <c r="H11" s="158">
        <v>1500000</v>
      </c>
      <c r="I11" s="158">
        <v>1250124.81</v>
      </c>
      <c r="J11" s="158">
        <v>1250124.81</v>
      </c>
      <c r="K11" s="158">
        <f>H11-I11</f>
        <v>249875.18999999994</v>
      </c>
      <c r="L11" s="288">
        <f t="shared" si="0"/>
        <v>83.341654000000005</v>
      </c>
    </row>
    <row r="12" spans="1:13" ht="12.75" hidden="1" customHeight="1" x14ac:dyDescent="0.25">
      <c r="A12" s="151" t="s">
        <v>71</v>
      </c>
      <c r="B12" s="152" t="s">
        <v>72</v>
      </c>
      <c r="C12" s="196" t="s">
        <v>7</v>
      </c>
      <c r="D12" s="197" t="s">
        <v>45</v>
      </c>
      <c r="E12" s="198">
        <v>414</v>
      </c>
      <c r="F12" s="196" t="s">
        <v>48</v>
      </c>
      <c r="G12" s="199"/>
      <c r="H12" s="200">
        <f>H13+H15</f>
        <v>0</v>
      </c>
      <c r="I12" s="200">
        <f>I13+I15</f>
        <v>0</v>
      </c>
      <c r="J12" s="200">
        <f>J13+J15</f>
        <v>0</v>
      </c>
      <c r="K12" s="200">
        <f t="shared" ref="K12:K14" si="1">H12-I12</f>
        <v>0</v>
      </c>
      <c r="L12" s="288" t="e">
        <f t="shared" si="0"/>
        <v>#DIV/0!</v>
      </c>
    </row>
    <row r="13" spans="1:13" ht="13.5" hidden="1" customHeight="1" x14ac:dyDescent="0.25">
      <c r="A13" s="161"/>
      <c r="B13" s="162"/>
      <c r="C13" s="66" t="s">
        <v>7</v>
      </c>
      <c r="D13" s="50" t="s">
        <v>53</v>
      </c>
      <c r="E13" s="67">
        <v>414</v>
      </c>
      <c r="F13" s="66" t="s">
        <v>54</v>
      </c>
      <c r="G13" s="163">
        <v>8821</v>
      </c>
      <c r="H13" s="69">
        <f>H14</f>
        <v>0</v>
      </c>
      <c r="I13" s="69">
        <f>I14</f>
        <v>0</v>
      </c>
      <c r="J13" s="69">
        <f t="shared" ref="J13" si="2">J14</f>
        <v>0</v>
      </c>
      <c r="K13" s="69">
        <f t="shared" si="1"/>
        <v>0</v>
      </c>
      <c r="L13" s="288" t="e">
        <f t="shared" si="0"/>
        <v>#DIV/0!</v>
      </c>
    </row>
    <row r="14" spans="1:13" ht="13.5" hidden="1" customHeight="1" x14ac:dyDescent="0.25">
      <c r="A14" s="45"/>
      <c r="B14" s="32" t="s">
        <v>29</v>
      </c>
      <c r="C14" s="33" t="s">
        <v>7</v>
      </c>
      <c r="D14" s="77" t="s">
        <v>53</v>
      </c>
      <c r="E14" s="78">
        <v>414</v>
      </c>
      <c r="F14" s="77" t="s">
        <v>54</v>
      </c>
      <c r="G14" s="77">
        <v>8821</v>
      </c>
      <c r="H14" s="80"/>
      <c r="I14" s="80"/>
      <c r="J14" s="80"/>
      <c r="K14" s="79">
        <f t="shared" si="1"/>
        <v>0</v>
      </c>
      <c r="L14" s="288" t="e">
        <f t="shared" si="0"/>
        <v>#DIV/0!</v>
      </c>
    </row>
    <row r="15" spans="1:13" s="164" customFormat="1" ht="0.75" customHeight="1" x14ac:dyDescent="0.25">
      <c r="A15" s="49"/>
      <c r="B15" s="165"/>
      <c r="C15" s="166" t="s">
        <v>7</v>
      </c>
      <c r="D15" s="50" t="s">
        <v>53</v>
      </c>
      <c r="E15" s="55">
        <v>414</v>
      </c>
      <c r="F15" s="50" t="s">
        <v>56</v>
      </c>
      <c r="G15" s="50" t="s">
        <v>57</v>
      </c>
      <c r="H15" s="51">
        <f>H16</f>
        <v>0</v>
      </c>
      <c r="I15" s="51">
        <f t="shared" ref="I15:J15" si="3">I16</f>
        <v>0</v>
      </c>
      <c r="J15" s="51">
        <f t="shared" si="3"/>
        <v>0</v>
      </c>
      <c r="K15" s="136">
        <f t="shared" ref="K15:K16" si="4">H15-I15</f>
        <v>0</v>
      </c>
      <c r="L15" s="288" t="e">
        <f t="shared" si="0"/>
        <v>#DIV/0!</v>
      </c>
    </row>
    <row r="16" spans="1:13" ht="1.5" hidden="1" customHeight="1" x14ac:dyDescent="0.25">
      <c r="A16" s="45"/>
      <c r="B16" s="32" t="s">
        <v>55</v>
      </c>
      <c r="C16" s="33" t="s">
        <v>7</v>
      </c>
      <c r="D16" s="77" t="s">
        <v>53</v>
      </c>
      <c r="E16" s="78">
        <v>414</v>
      </c>
      <c r="F16" s="77" t="s">
        <v>56</v>
      </c>
      <c r="G16" s="77" t="s">
        <v>57</v>
      </c>
      <c r="H16" s="80"/>
      <c r="I16" s="80"/>
      <c r="J16" s="80"/>
      <c r="K16" s="79">
        <f t="shared" si="4"/>
        <v>0</v>
      </c>
      <c r="L16" s="288" t="e">
        <f t="shared" si="0"/>
        <v>#DIV/0!</v>
      </c>
    </row>
    <row r="17" spans="1:12" ht="16.5" customHeight="1" x14ac:dyDescent="0.25">
      <c r="A17" s="47"/>
      <c r="B17" s="96" t="s">
        <v>70</v>
      </c>
      <c r="C17" s="35"/>
      <c r="D17" s="35"/>
      <c r="E17" s="35"/>
      <c r="F17" s="35"/>
      <c r="G17" s="35"/>
      <c r="H17" s="130">
        <f>H8+H12</f>
        <v>2516000</v>
      </c>
      <c r="I17" s="130">
        <f>I8+I12</f>
        <v>2213600.81</v>
      </c>
      <c r="J17" s="130">
        <f>J8+J12</f>
        <v>2213600.81</v>
      </c>
      <c r="K17" s="130">
        <f>H17-I17</f>
        <v>302399.18999999994</v>
      </c>
      <c r="L17" s="290">
        <f t="shared" si="0"/>
        <v>87.980954292527827</v>
      </c>
    </row>
    <row r="18" spans="1:12" ht="18.75" customHeight="1" x14ac:dyDescent="0.25">
      <c r="A18" s="269" t="s">
        <v>64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91"/>
    </row>
    <row r="19" spans="1:12" ht="25.5" customHeight="1" x14ac:dyDescent="0.25">
      <c r="A19" s="53" t="s">
        <v>18</v>
      </c>
      <c r="B19" s="150" t="s">
        <v>28</v>
      </c>
      <c r="C19" s="208" t="s">
        <v>7</v>
      </c>
      <c r="D19" s="197" t="s">
        <v>40</v>
      </c>
      <c r="E19" s="208">
        <v>414</v>
      </c>
      <c r="F19" s="209" t="s">
        <v>48</v>
      </c>
      <c r="G19" s="210"/>
      <c r="H19" s="207">
        <f>H20</f>
        <v>8119770.54</v>
      </c>
      <c r="I19" s="207">
        <f>I20</f>
        <v>2959862.31</v>
      </c>
      <c r="J19" s="207">
        <f>J20</f>
        <v>2959862.31</v>
      </c>
      <c r="K19" s="207">
        <f>K20</f>
        <v>5159908.2300000004</v>
      </c>
      <c r="L19" s="290">
        <f t="shared" si="0"/>
        <v>36.452536379186895</v>
      </c>
    </row>
    <row r="20" spans="1:12" s="124" customFormat="1" x14ac:dyDescent="0.25">
      <c r="A20" s="121"/>
      <c r="B20" s="122"/>
      <c r="C20" s="125" t="s">
        <v>7</v>
      </c>
      <c r="D20" s="127" t="s">
        <v>40</v>
      </c>
      <c r="E20" s="125">
        <v>414</v>
      </c>
      <c r="F20" s="125">
        <v>228</v>
      </c>
      <c r="G20" s="126"/>
      <c r="H20" s="123">
        <f>SUM(H21:H31)+H32+H33+H34+H35</f>
        <v>8119770.54</v>
      </c>
      <c r="I20" s="123">
        <f>SUM(I21:I31)+I32+I33+I34+I35</f>
        <v>2959862.31</v>
      </c>
      <c r="J20" s="123">
        <f>SUM(J21:J31)+J32+J33+J34+J35</f>
        <v>2959862.31</v>
      </c>
      <c r="K20" s="123">
        <f>SUM(K21:K31)+K32+K33+K34+K35</f>
        <v>5159908.2300000004</v>
      </c>
      <c r="L20" s="291">
        <f t="shared" si="0"/>
        <v>36.452536379186895</v>
      </c>
    </row>
    <row r="21" spans="1:12" x14ac:dyDescent="0.25">
      <c r="A21" s="46"/>
      <c r="B21" s="83" t="s">
        <v>95</v>
      </c>
      <c r="C21" s="33" t="s">
        <v>7</v>
      </c>
      <c r="D21" s="77" t="s">
        <v>40</v>
      </c>
      <c r="E21" s="78">
        <v>414</v>
      </c>
      <c r="F21" s="78">
        <v>228</v>
      </c>
      <c r="G21" s="81"/>
      <c r="H21" s="84">
        <v>395270</v>
      </c>
      <c r="I21" s="80">
        <v>395270</v>
      </c>
      <c r="J21" s="80">
        <v>395270</v>
      </c>
      <c r="K21" s="80">
        <f>H21-I21</f>
        <v>0</v>
      </c>
      <c r="L21" s="288">
        <f t="shared" si="0"/>
        <v>100</v>
      </c>
    </row>
    <row r="22" spans="1:12" ht="15.75" customHeight="1" x14ac:dyDescent="0.25">
      <c r="A22" s="46"/>
      <c r="B22" s="83" t="s">
        <v>49</v>
      </c>
      <c r="C22" s="33" t="s">
        <v>7</v>
      </c>
      <c r="D22" s="77" t="s">
        <v>40</v>
      </c>
      <c r="E22" s="78">
        <v>414</v>
      </c>
      <c r="F22" s="78">
        <v>228</v>
      </c>
      <c r="G22" s="79"/>
      <c r="H22" s="84">
        <v>385</v>
      </c>
      <c r="I22" s="80">
        <v>385</v>
      </c>
      <c r="J22" s="80">
        <v>385</v>
      </c>
      <c r="K22" s="80">
        <f>H22-I22</f>
        <v>0</v>
      </c>
      <c r="L22" s="288">
        <f t="shared" si="0"/>
        <v>100</v>
      </c>
    </row>
    <row r="23" spans="1:12" ht="15.75" customHeight="1" x14ac:dyDescent="0.25">
      <c r="A23" s="46"/>
      <c r="B23" s="83" t="s">
        <v>96</v>
      </c>
      <c r="C23" s="33" t="s">
        <v>7</v>
      </c>
      <c r="D23" s="77" t="s">
        <v>40</v>
      </c>
      <c r="E23" s="78">
        <v>414</v>
      </c>
      <c r="F23" s="78">
        <v>228</v>
      </c>
      <c r="G23" s="79"/>
      <c r="H23" s="84">
        <v>457495</v>
      </c>
      <c r="I23" s="80">
        <v>0</v>
      </c>
      <c r="J23" s="80">
        <v>0</v>
      </c>
      <c r="K23" s="80">
        <f>H23-I23</f>
        <v>457495</v>
      </c>
      <c r="L23" s="288">
        <f t="shared" si="0"/>
        <v>0</v>
      </c>
    </row>
    <row r="24" spans="1:12" ht="15.75" customHeight="1" x14ac:dyDescent="0.25">
      <c r="A24" s="46"/>
      <c r="B24" s="83" t="s">
        <v>51</v>
      </c>
      <c r="C24" s="33" t="s">
        <v>7</v>
      </c>
      <c r="D24" s="77" t="s">
        <v>40</v>
      </c>
      <c r="E24" s="78">
        <v>414</v>
      </c>
      <c r="F24" s="78">
        <v>228</v>
      </c>
      <c r="G24" s="79"/>
      <c r="H24" s="84">
        <v>28939.68</v>
      </c>
      <c r="I24" s="80">
        <v>28939.68</v>
      </c>
      <c r="J24" s="80">
        <v>28939.68</v>
      </c>
      <c r="K24" s="80">
        <f>H24-I24</f>
        <v>0</v>
      </c>
      <c r="L24" s="288">
        <f t="shared" si="0"/>
        <v>100</v>
      </c>
    </row>
    <row r="25" spans="1:12" ht="15.75" customHeight="1" x14ac:dyDescent="0.25">
      <c r="A25" s="46"/>
      <c r="B25" s="83" t="s">
        <v>97</v>
      </c>
      <c r="C25" s="33" t="s">
        <v>7</v>
      </c>
      <c r="D25" s="77" t="s">
        <v>40</v>
      </c>
      <c r="E25" s="78">
        <v>414</v>
      </c>
      <c r="F25" s="78">
        <v>228</v>
      </c>
      <c r="G25" s="79"/>
      <c r="H25" s="84">
        <v>568000</v>
      </c>
      <c r="I25" s="80">
        <v>25000</v>
      </c>
      <c r="J25" s="80">
        <v>25000</v>
      </c>
      <c r="K25" s="80">
        <f>H25-I25</f>
        <v>543000</v>
      </c>
      <c r="L25" s="288">
        <f t="shared" si="0"/>
        <v>4.401408450704225</v>
      </c>
    </row>
    <row r="26" spans="1:12" ht="15.75" customHeight="1" x14ac:dyDescent="0.25">
      <c r="A26" s="46"/>
      <c r="B26" s="83" t="s">
        <v>98</v>
      </c>
      <c r="C26" s="33" t="s">
        <v>7</v>
      </c>
      <c r="D26" s="77" t="s">
        <v>40</v>
      </c>
      <c r="E26" s="78">
        <v>414</v>
      </c>
      <c r="F26" s="78">
        <v>228</v>
      </c>
      <c r="G26" s="79"/>
      <c r="H26" s="84">
        <v>478590</v>
      </c>
      <c r="I26" s="80">
        <v>377195.36</v>
      </c>
      <c r="J26" s="80">
        <v>377195.36</v>
      </c>
      <c r="K26" s="80">
        <f t="shared" ref="K26:K30" si="5">H26-I26</f>
        <v>101394.64000000001</v>
      </c>
      <c r="L26" s="288">
        <f t="shared" si="0"/>
        <v>78.813882446352821</v>
      </c>
    </row>
    <row r="27" spans="1:12" ht="15.75" customHeight="1" x14ac:dyDescent="0.25">
      <c r="A27" s="46"/>
      <c r="B27" s="83" t="s">
        <v>99</v>
      </c>
      <c r="C27" s="33" t="s">
        <v>7</v>
      </c>
      <c r="D27" s="77" t="s">
        <v>40</v>
      </c>
      <c r="E27" s="78">
        <v>414</v>
      </c>
      <c r="F27" s="78">
        <v>228</v>
      </c>
      <c r="G27" s="79"/>
      <c r="H27" s="84">
        <v>150000</v>
      </c>
      <c r="I27" s="80">
        <v>0</v>
      </c>
      <c r="J27" s="80">
        <v>0</v>
      </c>
      <c r="K27" s="80">
        <f t="shared" si="5"/>
        <v>150000</v>
      </c>
      <c r="L27" s="288">
        <f t="shared" si="0"/>
        <v>0</v>
      </c>
    </row>
    <row r="28" spans="1:12" ht="15.75" customHeight="1" x14ac:dyDescent="0.25">
      <c r="A28" s="46"/>
      <c r="B28" s="83" t="s">
        <v>94</v>
      </c>
      <c r="C28" s="33" t="s">
        <v>7</v>
      </c>
      <c r="D28" s="77" t="s">
        <v>40</v>
      </c>
      <c r="E28" s="78">
        <v>414</v>
      </c>
      <c r="F28" s="78">
        <v>228</v>
      </c>
      <c r="G28" s="79"/>
      <c r="H28" s="84">
        <v>368422</v>
      </c>
      <c r="I28" s="80">
        <v>144600</v>
      </c>
      <c r="J28" s="80">
        <v>144600</v>
      </c>
      <c r="K28" s="80">
        <f t="shared" si="5"/>
        <v>223822</v>
      </c>
      <c r="L28" s="288">
        <f t="shared" si="0"/>
        <v>39.248470503932992</v>
      </c>
    </row>
    <row r="29" spans="1:12" ht="12.75" customHeight="1" x14ac:dyDescent="0.25">
      <c r="A29" s="46"/>
      <c r="B29" s="83" t="s">
        <v>52</v>
      </c>
      <c r="C29" s="33" t="s">
        <v>7</v>
      </c>
      <c r="D29" s="77" t="s">
        <v>40</v>
      </c>
      <c r="E29" s="78">
        <v>414</v>
      </c>
      <c r="F29" s="78">
        <v>228</v>
      </c>
      <c r="G29" s="79"/>
      <c r="H29" s="84">
        <v>69022</v>
      </c>
      <c r="I29" s="80">
        <v>50275.86</v>
      </c>
      <c r="J29" s="80">
        <v>50275.86</v>
      </c>
      <c r="K29" s="80">
        <f t="shared" si="5"/>
        <v>18746.14</v>
      </c>
      <c r="L29" s="288">
        <f t="shared" si="0"/>
        <v>72.840340760916817</v>
      </c>
    </row>
    <row r="30" spans="1:12" ht="26.25" customHeight="1" x14ac:dyDescent="0.25">
      <c r="A30" s="46"/>
      <c r="B30" s="83" t="s">
        <v>119</v>
      </c>
      <c r="C30" s="33" t="s">
        <v>7</v>
      </c>
      <c r="D30" s="77" t="s">
        <v>40</v>
      </c>
      <c r="E30" s="78">
        <v>414</v>
      </c>
      <c r="F30" s="78">
        <v>228</v>
      </c>
      <c r="G30" s="79"/>
      <c r="H30" s="84">
        <v>536743</v>
      </c>
      <c r="I30" s="80">
        <v>88196.41</v>
      </c>
      <c r="J30" s="80">
        <v>88196.41</v>
      </c>
      <c r="K30" s="80">
        <f t="shared" si="5"/>
        <v>448546.58999999997</v>
      </c>
      <c r="L30" s="288">
        <f t="shared" si="0"/>
        <v>16.431776474029473</v>
      </c>
    </row>
    <row r="31" spans="1:12" ht="18" customHeight="1" x14ac:dyDescent="0.25">
      <c r="A31" s="46"/>
      <c r="B31" s="83" t="s">
        <v>120</v>
      </c>
      <c r="C31" s="33" t="s">
        <v>7</v>
      </c>
      <c r="D31" s="77" t="s">
        <v>40</v>
      </c>
      <c r="E31" s="78">
        <v>414</v>
      </c>
      <c r="F31" s="78">
        <v>228</v>
      </c>
      <c r="G31" s="79"/>
      <c r="H31" s="84">
        <v>1476910</v>
      </c>
      <c r="I31" s="80">
        <v>1335000</v>
      </c>
      <c r="J31" s="80">
        <v>1335000</v>
      </c>
      <c r="K31" s="80">
        <f t="shared" ref="K31:K37" si="6">H31-I31</f>
        <v>141910</v>
      </c>
      <c r="L31" s="288">
        <f t="shared" si="0"/>
        <v>90.391425340745201</v>
      </c>
    </row>
    <row r="32" spans="1:12" ht="18" customHeight="1" x14ac:dyDescent="0.25">
      <c r="A32" s="46"/>
      <c r="B32" s="83" t="s">
        <v>126</v>
      </c>
      <c r="C32" s="33" t="s">
        <v>7</v>
      </c>
      <c r="D32" s="77" t="s">
        <v>40</v>
      </c>
      <c r="E32" s="78">
        <v>414</v>
      </c>
      <c r="F32" s="78">
        <v>228</v>
      </c>
      <c r="G32" s="79"/>
      <c r="H32" s="84">
        <v>754120</v>
      </c>
      <c r="I32" s="80">
        <v>25000</v>
      </c>
      <c r="J32" s="80">
        <v>25000</v>
      </c>
      <c r="K32" s="80">
        <f t="shared" si="6"/>
        <v>729120</v>
      </c>
      <c r="L32" s="288">
        <f t="shared" si="0"/>
        <v>3.3151222617090115</v>
      </c>
    </row>
    <row r="33" spans="1:13" ht="18" customHeight="1" x14ac:dyDescent="0.25">
      <c r="A33" s="46"/>
      <c r="B33" s="83" t="s">
        <v>127</v>
      </c>
      <c r="C33" s="33" t="s">
        <v>7</v>
      </c>
      <c r="D33" s="77" t="s">
        <v>40</v>
      </c>
      <c r="E33" s="78">
        <v>414</v>
      </c>
      <c r="F33" s="78">
        <v>228</v>
      </c>
      <c r="G33" s="79"/>
      <c r="H33" s="84">
        <v>996544.86</v>
      </c>
      <c r="I33" s="80">
        <v>490000</v>
      </c>
      <c r="J33" s="80">
        <v>490000</v>
      </c>
      <c r="K33" s="80">
        <f t="shared" si="6"/>
        <v>506544.86</v>
      </c>
      <c r="L33" s="288">
        <f t="shared" si="0"/>
        <v>49.169888849760362</v>
      </c>
    </row>
    <row r="34" spans="1:13" ht="18" customHeight="1" x14ac:dyDescent="0.25">
      <c r="A34" s="46"/>
      <c r="B34" s="83" t="s">
        <v>138</v>
      </c>
      <c r="C34" s="33" t="s">
        <v>7</v>
      </c>
      <c r="D34" s="77" t="s">
        <v>40</v>
      </c>
      <c r="E34" s="78">
        <v>414</v>
      </c>
      <c r="F34" s="78">
        <v>228</v>
      </c>
      <c r="G34" s="79"/>
      <c r="H34" s="84">
        <v>985116</v>
      </c>
      <c r="I34" s="80">
        <v>0</v>
      </c>
      <c r="J34" s="80">
        <v>0</v>
      </c>
      <c r="K34" s="80">
        <f t="shared" si="6"/>
        <v>985116</v>
      </c>
      <c r="L34" s="288">
        <f t="shared" si="0"/>
        <v>0</v>
      </c>
    </row>
    <row r="35" spans="1:13" ht="18" customHeight="1" x14ac:dyDescent="0.25">
      <c r="A35" s="46"/>
      <c r="B35" s="83" t="s">
        <v>137</v>
      </c>
      <c r="C35" s="33" t="s">
        <v>7</v>
      </c>
      <c r="D35" s="77" t="s">
        <v>40</v>
      </c>
      <c r="E35" s="78">
        <v>414</v>
      </c>
      <c r="F35" s="78">
        <v>228</v>
      </c>
      <c r="G35" s="79"/>
      <c r="H35" s="84">
        <v>854213</v>
      </c>
      <c r="I35" s="80">
        <v>0</v>
      </c>
      <c r="J35" s="80">
        <v>0</v>
      </c>
      <c r="K35" s="80">
        <f t="shared" si="6"/>
        <v>854213</v>
      </c>
      <c r="L35" s="288">
        <f t="shared" si="0"/>
        <v>0</v>
      </c>
    </row>
    <row r="36" spans="1:13" ht="49.5" customHeight="1" x14ac:dyDescent="0.25">
      <c r="A36" s="201" t="s">
        <v>78</v>
      </c>
      <c r="B36" s="95" t="s">
        <v>100</v>
      </c>
      <c r="C36" s="197" t="s">
        <v>80</v>
      </c>
      <c r="D36" s="197" t="s">
        <v>101</v>
      </c>
      <c r="E36" s="208">
        <v>414</v>
      </c>
      <c r="F36" s="209" t="s">
        <v>48</v>
      </c>
      <c r="G36" s="90"/>
      <c r="H36" s="207">
        <f>H37+H39+H41</f>
        <v>485481.36</v>
      </c>
      <c r="I36" s="207">
        <f t="shared" ref="I36:J36" si="7">I37+I39+I41</f>
        <v>467987.7</v>
      </c>
      <c r="J36" s="207">
        <f t="shared" si="7"/>
        <v>467987.7</v>
      </c>
      <c r="K36" s="207">
        <f t="shared" si="6"/>
        <v>17493.659999999974</v>
      </c>
      <c r="L36" s="290">
        <f t="shared" si="0"/>
        <v>96.396636113897344</v>
      </c>
      <c r="M36" s="56"/>
    </row>
    <row r="37" spans="1:13" x14ac:dyDescent="0.25">
      <c r="A37" s="202"/>
      <c r="B37" s="203"/>
      <c r="C37" s="50" t="s">
        <v>80</v>
      </c>
      <c r="D37" s="197" t="s">
        <v>101</v>
      </c>
      <c r="E37" s="55">
        <v>414</v>
      </c>
      <c r="F37" s="55" t="s">
        <v>84</v>
      </c>
      <c r="G37" s="217" t="s">
        <v>105</v>
      </c>
      <c r="H37" s="51">
        <f>H38</f>
        <v>236742.48</v>
      </c>
      <c r="I37" s="51">
        <f t="shared" ref="I37:J37" si="8">I38</f>
        <v>236742.48</v>
      </c>
      <c r="J37" s="51">
        <f t="shared" si="8"/>
        <v>236742.48</v>
      </c>
      <c r="K37" s="51">
        <f t="shared" si="6"/>
        <v>0</v>
      </c>
      <c r="L37" s="291">
        <f t="shared" si="0"/>
        <v>100</v>
      </c>
      <c r="M37" s="56"/>
    </row>
    <row r="38" spans="1:13" x14ac:dyDescent="0.25">
      <c r="A38" s="47"/>
      <c r="B38" s="204" t="s">
        <v>102</v>
      </c>
      <c r="C38" s="77" t="s">
        <v>80</v>
      </c>
      <c r="D38" s="197" t="s">
        <v>101</v>
      </c>
      <c r="E38" s="78">
        <v>414</v>
      </c>
      <c r="F38" s="78" t="s">
        <v>84</v>
      </c>
      <c r="G38" s="218" t="s">
        <v>105</v>
      </c>
      <c r="H38" s="80">
        <v>236742.48</v>
      </c>
      <c r="I38" s="80">
        <v>236742.48</v>
      </c>
      <c r="J38" s="80">
        <v>236742.48</v>
      </c>
      <c r="K38" s="80">
        <f t="shared" ref="K38:K42" si="9">H38-I38</f>
        <v>0</v>
      </c>
      <c r="L38" s="288">
        <f t="shared" si="0"/>
        <v>100</v>
      </c>
      <c r="M38" s="56"/>
    </row>
    <row r="39" spans="1:13" x14ac:dyDescent="0.25">
      <c r="A39" s="202"/>
      <c r="B39" s="205"/>
      <c r="C39" s="50" t="s">
        <v>80</v>
      </c>
      <c r="D39" s="197" t="s">
        <v>101</v>
      </c>
      <c r="E39" s="55">
        <v>414</v>
      </c>
      <c r="F39" s="55" t="s">
        <v>82</v>
      </c>
      <c r="G39" s="219" t="s">
        <v>106</v>
      </c>
      <c r="H39" s="206">
        <v>169375.12</v>
      </c>
      <c r="I39" s="206">
        <f t="shared" ref="I39:J39" si="10">I40</f>
        <v>158359.91</v>
      </c>
      <c r="J39" s="206">
        <f t="shared" si="10"/>
        <v>158359.91</v>
      </c>
      <c r="K39" s="206">
        <f>H39-I39</f>
        <v>11015.209999999992</v>
      </c>
      <c r="L39" s="291">
        <f t="shared" si="0"/>
        <v>93.496559589153364</v>
      </c>
      <c r="M39" s="56"/>
    </row>
    <row r="40" spans="1:13" x14ac:dyDescent="0.25">
      <c r="A40" s="47"/>
      <c r="B40" s="204" t="s">
        <v>103</v>
      </c>
      <c r="C40" s="77" t="s">
        <v>80</v>
      </c>
      <c r="D40" s="197" t="s">
        <v>101</v>
      </c>
      <c r="E40" s="78">
        <v>414</v>
      </c>
      <c r="F40" s="78" t="s">
        <v>82</v>
      </c>
      <c r="G40" s="219" t="s">
        <v>106</v>
      </c>
      <c r="H40" s="80">
        <v>169375.12</v>
      </c>
      <c r="I40" s="80">
        <v>158359.91</v>
      </c>
      <c r="J40" s="80">
        <v>158359.91</v>
      </c>
      <c r="K40" s="80">
        <f t="shared" si="9"/>
        <v>11015.209999999992</v>
      </c>
      <c r="L40" s="288">
        <f t="shared" si="0"/>
        <v>93.496559589153364</v>
      </c>
      <c r="M40" s="56"/>
    </row>
    <row r="41" spans="1:13" x14ac:dyDescent="0.25">
      <c r="A41" s="202"/>
      <c r="B41" s="205"/>
      <c r="C41" s="50" t="s">
        <v>80</v>
      </c>
      <c r="D41" s="197" t="s">
        <v>101</v>
      </c>
      <c r="E41" s="55">
        <v>414</v>
      </c>
      <c r="F41" s="78" t="s">
        <v>83</v>
      </c>
      <c r="G41" s="219" t="s">
        <v>107</v>
      </c>
      <c r="H41" s="206">
        <v>79363.759999999995</v>
      </c>
      <c r="I41" s="206">
        <f t="shared" ref="I41:J41" si="11">I42</f>
        <v>72885.31</v>
      </c>
      <c r="J41" s="206">
        <f t="shared" si="11"/>
        <v>72885.31</v>
      </c>
      <c r="K41" s="206">
        <f>H41-I41</f>
        <v>6478.4499999999971</v>
      </c>
      <c r="L41" s="291">
        <f t="shared" si="0"/>
        <v>91.837017298575574</v>
      </c>
      <c r="M41" s="56"/>
    </row>
    <row r="42" spans="1:13" x14ac:dyDescent="0.25">
      <c r="A42" s="47"/>
      <c r="B42" s="204" t="s">
        <v>104</v>
      </c>
      <c r="C42" s="77" t="s">
        <v>80</v>
      </c>
      <c r="D42" s="197" t="s">
        <v>101</v>
      </c>
      <c r="E42" s="78">
        <v>414</v>
      </c>
      <c r="F42" s="78" t="s">
        <v>83</v>
      </c>
      <c r="G42" s="218" t="s">
        <v>107</v>
      </c>
      <c r="H42" s="80">
        <v>79363.759999999995</v>
      </c>
      <c r="I42" s="80">
        <v>72885.31</v>
      </c>
      <c r="J42" s="80">
        <v>72885.31</v>
      </c>
      <c r="K42" s="80">
        <f t="shared" si="9"/>
        <v>6478.4499999999971</v>
      </c>
      <c r="L42" s="288">
        <f t="shared" si="0"/>
        <v>91.837017298575574</v>
      </c>
      <c r="M42" s="56"/>
    </row>
    <row r="43" spans="1:13" x14ac:dyDescent="0.25">
      <c r="A43" s="47"/>
      <c r="B43" s="95" t="s">
        <v>73</v>
      </c>
      <c r="C43" s="36"/>
      <c r="D43" s="36"/>
      <c r="E43" s="37"/>
      <c r="F43" s="37"/>
      <c r="G43" s="38"/>
      <c r="H43" s="128">
        <f>H19+H36</f>
        <v>8605251.9000000004</v>
      </c>
      <c r="I43" s="128">
        <f>I19+I36</f>
        <v>3427850.0100000002</v>
      </c>
      <c r="J43" s="128">
        <f>J19+J36</f>
        <v>3427850.0100000002</v>
      </c>
      <c r="K43" s="128">
        <f>K19+K36</f>
        <v>5177401.8900000006</v>
      </c>
      <c r="L43" s="290">
        <f t="shared" si="0"/>
        <v>39.834394737474213</v>
      </c>
      <c r="M43" s="56"/>
    </row>
    <row r="44" spans="1:13" ht="18.75" customHeight="1" x14ac:dyDescent="0.25">
      <c r="A44" s="273" t="s">
        <v>65</v>
      </c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91"/>
    </row>
    <row r="45" spans="1:13" ht="27.75" customHeight="1" x14ac:dyDescent="0.25">
      <c r="A45" s="143" t="s">
        <v>21</v>
      </c>
      <c r="B45" s="96" t="s">
        <v>30</v>
      </c>
      <c r="C45" s="145" t="s">
        <v>23</v>
      </c>
      <c r="D45" s="145" t="s">
        <v>45</v>
      </c>
      <c r="E45" s="145" t="s">
        <v>20</v>
      </c>
      <c r="F45" s="145" t="s">
        <v>48</v>
      </c>
      <c r="G45" s="211"/>
      <c r="H45" s="146">
        <f>H46+H52</f>
        <v>13671326.550000001</v>
      </c>
      <c r="I45" s="146">
        <f>I46+I52</f>
        <v>10993643.59</v>
      </c>
      <c r="J45" s="146">
        <f>J46+J52</f>
        <v>10993643.59</v>
      </c>
      <c r="K45" s="146">
        <f t="shared" ref="K45:K54" si="12">H45-I45</f>
        <v>2677682.9600000009</v>
      </c>
      <c r="L45" s="290">
        <f t="shared" si="0"/>
        <v>80.413876077007316</v>
      </c>
    </row>
    <row r="46" spans="1:13" x14ac:dyDescent="0.25">
      <c r="A46" s="137"/>
      <c r="B46" s="138"/>
      <c r="C46" s="139" t="s">
        <v>23</v>
      </c>
      <c r="D46" s="140" t="s">
        <v>39</v>
      </c>
      <c r="E46" s="139" t="s">
        <v>20</v>
      </c>
      <c r="F46" s="139" t="s">
        <v>46</v>
      </c>
      <c r="G46" s="141"/>
      <c r="H46" s="142">
        <f>H47+H51+H48+H49+H50</f>
        <v>5782576.5500000007</v>
      </c>
      <c r="I46" s="142">
        <f>I47+I51+I48+I49+I50</f>
        <v>3931887.3299999996</v>
      </c>
      <c r="J46" s="142">
        <f>J47+J51+J48+J49+J50</f>
        <v>3931887.3299999996</v>
      </c>
      <c r="K46" s="142">
        <f>H46-I46</f>
        <v>1850689.2200000011</v>
      </c>
      <c r="L46" s="291">
        <f t="shared" si="0"/>
        <v>67.99542204071642</v>
      </c>
    </row>
    <row r="47" spans="1:13" s="120" customFormat="1" ht="28.5" customHeight="1" x14ac:dyDescent="0.25">
      <c r="A47" s="61"/>
      <c r="B47" s="65" t="s">
        <v>108</v>
      </c>
      <c r="C47" s="62" t="s">
        <v>23</v>
      </c>
      <c r="D47" s="85" t="s">
        <v>39</v>
      </c>
      <c r="E47" s="62" t="s">
        <v>20</v>
      </c>
      <c r="F47" s="62" t="s">
        <v>46</v>
      </c>
      <c r="G47" s="63"/>
      <c r="H47" s="86">
        <v>2613136</v>
      </c>
      <c r="I47" s="86">
        <v>1393565.13</v>
      </c>
      <c r="J47" s="86">
        <v>1393565.13</v>
      </c>
      <c r="K47" s="86">
        <f t="shared" si="12"/>
        <v>1219570.8700000001</v>
      </c>
      <c r="L47" s="288">
        <f t="shared" si="0"/>
        <v>53.329223201547869</v>
      </c>
      <c r="M47" s="135"/>
    </row>
    <row r="48" spans="1:13" s="120" customFormat="1" ht="29.25" customHeight="1" x14ac:dyDescent="0.25">
      <c r="A48" s="61"/>
      <c r="B48" s="65" t="s">
        <v>77</v>
      </c>
      <c r="C48" s="62" t="s">
        <v>23</v>
      </c>
      <c r="D48" s="85" t="s">
        <v>39</v>
      </c>
      <c r="E48" s="62" t="s">
        <v>20</v>
      </c>
      <c r="F48" s="62" t="s">
        <v>46</v>
      </c>
      <c r="G48" s="63"/>
      <c r="H48" s="86">
        <v>1744994.86</v>
      </c>
      <c r="I48" s="86">
        <v>1453670.89</v>
      </c>
      <c r="J48" s="86">
        <v>1453670.89</v>
      </c>
      <c r="K48" s="86">
        <f t="shared" si="12"/>
        <v>291323.9700000002</v>
      </c>
      <c r="L48" s="288">
        <f t="shared" si="0"/>
        <v>83.305167443301229</v>
      </c>
      <c r="M48" s="135"/>
    </row>
    <row r="49" spans="1:13" s="120" customFormat="1" ht="26.25" customHeight="1" x14ac:dyDescent="0.25">
      <c r="A49" s="61"/>
      <c r="B49" s="65" t="s">
        <v>121</v>
      </c>
      <c r="C49" s="62" t="s">
        <v>23</v>
      </c>
      <c r="D49" s="85" t="s">
        <v>39</v>
      </c>
      <c r="E49" s="62" t="s">
        <v>20</v>
      </c>
      <c r="F49" s="62" t="s">
        <v>46</v>
      </c>
      <c r="G49" s="63"/>
      <c r="H49" s="86">
        <v>1270445.69</v>
      </c>
      <c r="I49" s="86">
        <v>1069651.31</v>
      </c>
      <c r="J49" s="86">
        <v>1069651.31</v>
      </c>
      <c r="K49" s="86">
        <f t="shared" si="12"/>
        <v>200794.37999999989</v>
      </c>
      <c r="L49" s="288">
        <f t="shared" si="0"/>
        <v>84.194965469165396</v>
      </c>
      <c r="M49" s="135"/>
    </row>
    <row r="50" spans="1:13" s="120" customFormat="1" ht="26.25" customHeight="1" x14ac:dyDescent="0.25">
      <c r="A50" s="61"/>
      <c r="B50" s="65" t="s">
        <v>128</v>
      </c>
      <c r="C50" s="62" t="s">
        <v>23</v>
      </c>
      <c r="D50" s="85" t="s">
        <v>39</v>
      </c>
      <c r="E50" s="62" t="s">
        <v>20</v>
      </c>
      <c r="F50" s="62" t="s">
        <v>46</v>
      </c>
      <c r="G50" s="63"/>
      <c r="H50" s="86">
        <v>154000</v>
      </c>
      <c r="I50" s="86">
        <v>15000</v>
      </c>
      <c r="J50" s="86">
        <v>15000</v>
      </c>
      <c r="K50" s="86">
        <f t="shared" si="12"/>
        <v>139000</v>
      </c>
      <c r="L50" s="288">
        <f t="shared" si="0"/>
        <v>9.7402597402597415</v>
      </c>
      <c r="M50" s="135"/>
    </row>
    <row r="51" spans="1:13" s="120" customFormat="1" ht="38.25" hidden="1" customHeight="1" x14ac:dyDescent="0.25">
      <c r="A51" s="61"/>
      <c r="B51" s="65"/>
      <c r="C51" s="62" t="s">
        <v>23</v>
      </c>
      <c r="D51" s="85" t="s">
        <v>39</v>
      </c>
      <c r="E51" s="62" t="s">
        <v>20</v>
      </c>
      <c r="F51" s="62" t="s">
        <v>46</v>
      </c>
      <c r="G51" s="63"/>
      <c r="H51" s="86">
        <v>0</v>
      </c>
      <c r="I51" s="86">
        <v>0</v>
      </c>
      <c r="J51" s="86">
        <v>0</v>
      </c>
      <c r="K51" s="86">
        <v>0</v>
      </c>
      <c r="L51" s="288" t="e">
        <f t="shared" si="0"/>
        <v>#DIV/0!</v>
      </c>
      <c r="M51" s="135"/>
    </row>
    <row r="52" spans="1:13" s="120" customFormat="1" x14ac:dyDescent="0.25">
      <c r="A52" s="137"/>
      <c r="B52" s="138"/>
      <c r="C52" s="139" t="s">
        <v>23</v>
      </c>
      <c r="D52" s="140" t="s">
        <v>44</v>
      </c>
      <c r="E52" s="139" t="s">
        <v>20</v>
      </c>
      <c r="F52" s="139" t="s">
        <v>48</v>
      </c>
      <c r="G52" s="141"/>
      <c r="H52" s="142">
        <f>H54+H53</f>
        <v>7888750</v>
      </c>
      <c r="I52" s="142">
        <f t="shared" ref="I52:K52" si="13">I54+I53</f>
        <v>7061756.2599999998</v>
      </c>
      <c r="J52" s="142">
        <f t="shared" si="13"/>
        <v>7061756.2599999998</v>
      </c>
      <c r="K52" s="142">
        <f t="shared" si="13"/>
        <v>826993.74000000022</v>
      </c>
      <c r="L52" s="291">
        <f t="shared" si="0"/>
        <v>89.51679619711615</v>
      </c>
      <c r="M52" s="135"/>
    </row>
    <row r="53" spans="1:13" s="120" customFormat="1" ht="24.75" x14ac:dyDescent="0.25">
      <c r="A53" s="61"/>
      <c r="B53" s="65" t="s">
        <v>77</v>
      </c>
      <c r="C53" s="62" t="s">
        <v>23</v>
      </c>
      <c r="D53" s="85" t="s">
        <v>44</v>
      </c>
      <c r="E53" s="62" t="s">
        <v>20</v>
      </c>
      <c r="F53" s="62" t="s">
        <v>109</v>
      </c>
      <c r="G53" s="62" t="s">
        <v>109</v>
      </c>
      <c r="H53" s="86">
        <v>3888750</v>
      </c>
      <c r="I53" s="86">
        <v>3706891.34</v>
      </c>
      <c r="J53" s="86">
        <v>3706891.34</v>
      </c>
      <c r="K53" s="86">
        <f t="shared" si="12"/>
        <v>181858.66000000015</v>
      </c>
      <c r="L53" s="288">
        <f t="shared" si="0"/>
        <v>95.32346743812279</v>
      </c>
      <c r="M53" s="135"/>
    </row>
    <row r="54" spans="1:13" s="120" customFormat="1" ht="24.75" x14ac:dyDescent="0.25">
      <c r="A54" s="61"/>
      <c r="B54" s="65" t="s">
        <v>121</v>
      </c>
      <c r="C54" s="62" t="s">
        <v>23</v>
      </c>
      <c r="D54" s="85" t="s">
        <v>44</v>
      </c>
      <c r="E54" s="62" t="s">
        <v>20</v>
      </c>
      <c r="F54" s="62" t="s">
        <v>125</v>
      </c>
      <c r="G54" s="62" t="s">
        <v>125</v>
      </c>
      <c r="H54" s="86">
        <v>4000000</v>
      </c>
      <c r="I54" s="86">
        <v>3354864.92</v>
      </c>
      <c r="J54" s="86">
        <v>3354864.92</v>
      </c>
      <c r="K54" s="86">
        <f t="shared" si="12"/>
        <v>645135.08000000007</v>
      </c>
      <c r="L54" s="288">
        <f t="shared" si="0"/>
        <v>83.871623</v>
      </c>
      <c r="M54" s="135"/>
    </row>
    <row r="55" spans="1:13" ht="25.5" customHeight="1" x14ac:dyDescent="0.25">
      <c r="A55" s="48"/>
      <c r="B55" s="96" t="s">
        <v>74</v>
      </c>
      <c r="C55" s="97"/>
      <c r="D55" s="97"/>
      <c r="E55" s="97"/>
      <c r="F55" s="97"/>
      <c r="G55" s="98"/>
      <c r="H55" s="131">
        <f>H45</f>
        <v>13671326.550000001</v>
      </c>
      <c r="I55" s="131">
        <f>I45</f>
        <v>10993643.59</v>
      </c>
      <c r="J55" s="131">
        <f>J45</f>
        <v>10993643.59</v>
      </c>
      <c r="K55" s="131">
        <f>H55-I55</f>
        <v>2677682.9600000009</v>
      </c>
      <c r="L55" s="290">
        <f t="shared" si="0"/>
        <v>80.413876077007316</v>
      </c>
    </row>
    <row r="56" spans="1:13" ht="15.75" customHeight="1" x14ac:dyDescent="0.25">
      <c r="A56" s="283" t="s">
        <v>68</v>
      </c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91"/>
    </row>
    <row r="57" spans="1:13" s="251" customFormat="1" ht="15.75" customHeight="1" x14ac:dyDescent="0.25">
      <c r="A57" s="186" t="s">
        <v>22</v>
      </c>
      <c r="B57" s="144" t="s">
        <v>75</v>
      </c>
      <c r="C57" s="145" t="s">
        <v>140</v>
      </c>
      <c r="D57" s="145" t="s">
        <v>45</v>
      </c>
      <c r="E57" s="145" t="s">
        <v>20</v>
      </c>
      <c r="F57" s="145" t="s">
        <v>48</v>
      </c>
      <c r="G57" s="250"/>
      <c r="H57" s="260">
        <f>H58</f>
        <v>500000</v>
      </c>
      <c r="I57" s="260">
        <f>I58</f>
        <v>0</v>
      </c>
      <c r="J57" s="260">
        <f>J58</f>
        <v>0</v>
      </c>
      <c r="K57" s="260">
        <f>H57-I57</f>
        <v>500000</v>
      </c>
      <c r="L57" s="290">
        <f t="shared" si="0"/>
        <v>0</v>
      </c>
    </row>
    <row r="58" spans="1:13" s="164" customFormat="1" ht="15.75" customHeight="1" x14ac:dyDescent="0.25">
      <c r="A58" s="252"/>
      <c r="B58" s="253"/>
      <c r="C58" s="254" t="s">
        <v>140</v>
      </c>
      <c r="D58" s="139" t="s">
        <v>41</v>
      </c>
      <c r="E58" s="254" t="s">
        <v>20</v>
      </c>
      <c r="F58" s="254" t="s">
        <v>46</v>
      </c>
      <c r="G58" s="249"/>
      <c r="H58" s="261">
        <f>H59+H60</f>
        <v>500000</v>
      </c>
      <c r="I58" s="261">
        <f>I59+I60</f>
        <v>0</v>
      </c>
      <c r="J58" s="261">
        <f>J59+J60</f>
        <v>0</v>
      </c>
      <c r="K58" s="261">
        <f>H58-I58</f>
        <v>500000</v>
      </c>
      <c r="L58" s="291">
        <f t="shared" si="0"/>
        <v>0</v>
      </c>
    </row>
    <row r="59" spans="1:13" s="120" customFormat="1" ht="15.75" customHeight="1" x14ac:dyDescent="0.25">
      <c r="A59" s="255"/>
      <c r="B59" s="257" t="s">
        <v>142</v>
      </c>
      <c r="C59" s="258" t="s">
        <v>140</v>
      </c>
      <c r="D59" s="168" t="s">
        <v>41</v>
      </c>
      <c r="E59" s="258" t="s">
        <v>20</v>
      </c>
      <c r="F59" s="258" t="s">
        <v>46</v>
      </c>
      <c r="G59" s="256"/>
      <c r="H59" s="259">
        <v>250000</v>
      </c>
      <c r="I59" s="259">
        <v>0</v>
      </c>
      <c r="J59" s="259">
        <v>0</v>
      </c>
      <c r="K59" s="259">
        <f>H59-I59</f>
        <v>250000</v>
      </c>
      <c r="L59" s="288">
        <f t="shared" si="0"/>
        <v>0</v>
      </c>
    </row>
    <row r="60" spans="1:13" s="120" customFormat="1" ht="15.75" customHeight="1" x14ac:dyDescent="0.25">
      <c r="A60" s="255"/>
      <c r="B60" s="257" t="s">
        <v>141</v>
      </c>
      <c r="C60" s="258" t="s">
        <v>140</v>
      </c>
      <c r="D60" s="168" t="s">
        <v>41</v>
      </c>
      <c r="E60" s="258" t="s">
        <v>20</v>
      </c>
      <c r="F60" s="258" t="s">
        <v>46</v>
      </c>
      <c r="G60" s="256"/>
      <c r="H60" s="259">
        <v>250000</v>
      </c>
      <c r="I60" s="259">
        <v>0</v>
      </c>
      <c r="J60" s="259">
        <v>0</v>
      </c>
      <c r="K60" s="259">
        <f>H60-I60</f>
        <v>250000</v>
      </c>
      <c r="L60" s="288">
        <f t="shared" si="0"/>
        <v>0</v>
      </c>
    </row>
    <row r="61" spans="1:13" ht="15" customHeight="1" x14ac:dyDescent="0.25">
      <c r="A61" s="186" t="s">
        <v>139</v>
      </c>
      <c r="B61" s="144" t="s">
        <v>75</v>
      </c>
      <c r="C61" s="145" t="s">
        <v>50</v>
      </c>
      <c r="D61" s="145" t="s">
        <v>45</v>
      </c>
      <c r="E61" s="145" t="s">
        <v>20</v>
      </c>
      <c r="F61" s="145" t="s">
        <v>48</v>
      </c>
      <c r="G61" s="99"/>
      <c r="H61" s="146">
        <f>H62+H66+H68</f>
        <v>19266154.670000002</v>
      </c>
      <c r="I61" s="146">
        <f>I62+I66+I68</f>
        <v>5832359.79</v>
      </c>
      <c r="J61" s="146">
        <f t="shared" ref="J61:K61" si="14">J62+J66+J68</f>
        <v>5782359.79</v>
      </c>
      <c r="K61" s="146">
        <f t="shared" si="14"/>
        <v>13433794.879999999</v>
      </c>
      <c r="L61" s="290">
        <f t="shared" si="0"/>
        <v>30.013045618303448</v>
      </c>
    </row>
    <row r="62" spans="1:13" x14ac:dyDescent="0.25">
      <c r="A62" s="111"/>
      <c r="B62" s="147"/>
      <c r="C62" s="139" t="s">
        <v>50</v>
      </c>
      <c r="D62" s="139" t="s">
        <v>41</v>
      </c>
      <c r="E62" s="139" t="s">
        <v>20</v>
      </c>
      <c r="F62" s="139" t="s">
        <v>46</v>
      </c>
      <c r="G62" s="148"/>
      <c r="H62" s="149">
        <f>H64+H63+H65</f>
        <v>11173345.370000001</v>
      </c>
      <c r="I62" s="149">
        <f>I64+I63+I65</f>
        <v>614329.72</v>
      </c>
      <c r="J62" s="149">
        <f>J64+J63+J65</f>
        <v>614329.72</v>
      </c>
      <c r="K62" s="149">
        <f>K64+K63+K65</f>
        <v>10559015.65</v>
      </c>
      <c r="L62" s="291">
        <f t="shared" si="0"/>
        <v>5.4981717619635333</v>
      </c>
    </row>
    <row r="63" spans="1:13" ht="36.75" customHeight="1" x14ac:dyDescent="0.25">
      <c r="A63" s="153"/>
      <c r="B63" s="167" t="s">
        <v>58</v>
      </c>
      <c r="C63" s="168" t="s">
        <v>50</v>
      </c>
      <c r="D63" s="168" t="s">
        <v>41</v>
      </c>
      <c r="E63" s="168" t="s">
        <v>20</v>
      </c>
      <c r="F63" s="168" t="s">
        <v>46</v>
      </c>
      <c r="G63" s="169"/>
      <c r="H63" s="170">
        <v>10640232.060000001</v>
      </c>
      <c r="I63" s="170">
        <v>431586.96</v>
      </c>
      <c r="J63" s="170">
        <v>431586.96</v>
      </c>
      <c r="K63" s="170">
        <f t="shared" ref="K63:K70" si="15">H63-I63</f>
        <v>10208645.1</v>
      </c>
      <c r="L63" s="288">
        <f t="shared" si="0"/>
        <v>4.0561799551578579</v>
      </c>
    </row>
    <row r="64" spans="1:13" ht="38.25" customHeight="1" x14ac:dyDescent="0.25">
      <c r="A64" s="153"/>
      <c r="B64" s="167" t="s">
        <v>59</v>
      </c>
      <c r="C64" s="168" t="s">
        <v>50</v>
      </c>
      <c r="D64" s="168" t="s">
        <v>41</v>
      </c>
      <c r="E64" s="168" t="s">
        <v>20</v>
      </c>
      <c r="F64" s="168" t="s">
        <v>46</v>
      </c>
      <c r="G64" s="168"/>
      <c r="H64" s="170">
        <v>516538</v>
      </c>
      <c r="I64" s="170">
        <v>182742.76</v>
      </c>
      <c r="J64" s="170">
        <v>182742.76</v>
      </c>
      <c r="K64" s="171">
        <f t="shared" si="15"/>
        <v>333795.24</v>
      </c>
      <c r="L64" s="288">
        <f t="shared" si="0"/>
        <v>35.378376808676229</v>
      </c>
    </row>
    <row r="65" spans="1:14" ht="21" customHeight="1" x14ac:dyDescent="0.25">
      <c r="A65" s="154"/>
      <c r="B65" s="167" t="s">
        <v>143</v>
      </c>
      <c r="C65" s="168" t="s">
        <v>50</v>
      </c>
      <c r="D65" s="168" t="s">
        <v>41</v>
      </c>
      <c r="E65" s="168" t="s">
        <v>20</v>
      </c>
      <c r="F65" s="168" t="s">
        <v>46</v>
      </c>
      <c r="G65" s="168"/>
      <c r="H65" s="170">
        <v>16575.310000000001</v>
      </c>
      <c r="I65" s="170">
        <v>0</v>
      </c>
      <c r="J65" s="170">
        <v>0</v>
      </c>
      <c r="K65" s="171">
        <f>H65-I65</f>
        <v>16575.310000000001</v>
      </c>
      <c r="L65" s="288">
        <f t="shared" si="0"/>
        <v>0</v>
      </c>
    </row>
    <row r="66" spans="1:14" ht="20.25" customHeight="1" x14ac:dyDescent="0.25">
      <c r="A66" s="154"/>
      <c r="B66" s="229"/>
      <c r="C66" s="230" t="s">
        <v>50</v>
      </c>
      <c r="D66" s="230" t="s">
        <v>132</v>
      </c>
      <c r="E66" s="230" t="s">
        <v>20</v>
      </c>
      <c r="F66" s="231" t="s">
        <v>48</v>
      </c>
      <c r="G66" s="231"/>
      <c r="H66" s="232">
        <f>H67</f>
        <v>50000</v>
      </c>
      <c r="I66" s="232">
        <f>I67</f>
        <v>50000</v>
      </c>
      <c r="J66" s="232">
        <v>0</v>
      </c>
      <c r="K66" s="233">
        <f t="shared" si="15"/>
        <v>0</v>
      </c>
      <c r="L66" s="291">
        <f t="shared" si="0"/>
        <v>0</v>
      </c>
    </row>
    <row r="67" spans="1:14" ht="30" customHeight="1" x14ac:dyDescent="0.25">
      <c r="A67" s="154"/>
      <c r="B67" s="167" t="s">
        <v>58</v>
      </c>
      <c r="C67" s="172" t="s">
        <v>50</v>
      </c>
      <c r="D67" s="172" t="s">
        <v>132</v>
      </c>
      <c r="E67" s="172" t="s">
        <v>20</v>
      </c>
      <c r="F67" s="168" t="s">
        <v>144</v>
      </c>
      <c r="G67" s="168"/>
      <c r="H67" s="170">
        <v>50000</v>
      </c>
      <c r="I67" s="170">
        <v>50000</v>
      </c>
      <c r="J67" s="170">
        <v>0</v>
      </c>
      <c r="K67" s="171">
        <f t="shared" si="15"/>
        <v>0</v>
      </c>
      <c r="L67" s="288">
        <f t="shared" si="0"/>
        <v>0</v>
      </c>
    </row>
    <row r="68" spans="1:14" s="164" customFormat="1" ht="30" customHeight="1" x14ac:dyDescent="0.25">
      <c r="A68" s="154"/>
      <c r="B68" s="236"/>
      <c r="C68" s="230" t="s">
        <v>50</v>
      </c>
      <c r="D68" s="230" t="s">
        <v>132</v>
      </c>
      <c r="E68" s="230" t="s">
        <v>20</v>
      </c>
      <c r="F68" s="230" t="s">
        <v>48</v>
      </c>
      <c r="G68" s="230"/>
      <c r="H68" s="232">
        <f>H69</f>
        <v>8042809.2999999998</v>
      </c>
      <c r="I68" s="232">
        <f>I69</f>
        <v>5168030.07</v>
      </c>
      <c r="J68" s="232">
        <f>J69</f>
        <v>5168030.07</v>
      </c>
      <c r="K68" s="237">
        <f>H68-I68</f>
        <v>2874779.2299999995</v>
      </c>
      <c r="L68" s="291">
        <f t="shared" si="0"/>
        <v>64.256528747983623</v>
      </c>
    </row>
    <row r="69" spans="1:14" ht="30" customHeight="1" x14ac:dyDescent="0.25">
      <c r="A69" s="154"/>
      <c r="B69" s="167" t="s">
        <v>58</v>
      </c>
      <c r="C69" s="172" t="s">
        <v>50</v>
      </c>
      <c r="D69" s="172" t="s">
        <v>132</v>
      </c>
      <c r="E69" s="172" t="s">
        <v>20</v>
      </c>
      <c r="F69" s="172" t="s">
        <v>133</v>
      </c>
      <c r="G69" s="172" t="s">
        <v>134</v>
      </c>
      <c r="H69" s="170">
        <v>8042809.2999999998</v>
      </c>
      <c r="I69" s="170">
        <v>5168030.07</v>
      </c>
      <c r="J69" s="170">
        <v>5168030.07</v>
      </c>
      <c r="K69" s="235">
        <f>H69-I69</f>
        <v>2874779.2299999995</v>
      </c>
      <c r="L69" s="288">
        <f t="shared" si="0"/>
        <v>64.256528747983623</v>
      </c>
    </row>
    <row r="70" spans="1:14" ht="26.25" customHeight="1" x14ac:dyDescent="0.25">
      <c r="A70" s="105"/>
      <c r="B70" s="106" t="s">
        <v>69</v>
      </c>
      <c r="C70" s="107"/>
      <c r="D70" s="107"/>
      <c r="E70" s="107"/>
      <c r="F70" s="108"/>
      <c r="G70" s="109"/>
      <c r="H70" s="132">
        <f>H57+H61</f>
        <v>19766154.670000002</v>
      </c>
      <c r="I70" s="132">
        <f>I57+I61</f>
        <v>5832359.79</v>
      </c>
      <c r="J70" s="132">
        <f>J57+J61</f>
        <v>5782359.79</v>
      </c>
      <c r="K70" s="132">
        <f t="shared" si="15"/>
        <v>13933794.880000003</v>
      </c>
      <c r="L70" s="290">
        <f t="shared" si="0"/>
        <v>29.25384267470168</v>
      </c>
      <c r="M70" s="133"/>
    </row>
    <row r="71" spans="1:14" ht="15" customHeight="1" x14ac:dyDescent="0.25">
      <c r="A71" s="53"/>
      <c r="B71" s="129" t="s">
        <v>32</v>
      </c>
      <c r="C71" s="87"/>
      <c r="D71" s="88"/>
      <c r="E71" s="89"/>
      <c r="F71" s="89"/>
      <c r="G71" s="90"/>
      <c r="H71" s="128">
        <f>H17+H43+H55+H70</f>
        <v>44558733.120000005</v>
      </c>
      <c r="I71" s="128">
        <f>I17+I43+I55+I70</f>
        <v>22467454.199999999</v>
      </c>
      <c r="J71" s="128">
        <f>J17+J43+J55+J70</f>
        <v>22417454.199999999</v>
      </c>
      <c r="K71" s="128">
        <f>H71-I71</f>
        <v>22091278.920000006</v>
      </c>
      <c r="L71" s="290">
        <f t="shared" si="0"/>
        <v>50.309900282910014</v>
      </c>
      <c r="M71" s="30"/>
    </row>
    <row r="72" spans="1:14" ht="17.25" customHeight="1" x14ac:dyDescent="0.25">
      <c r="A72" s="57" t="s">
        <v>8</v>
      </c>
      <c r="B72" s="275" t="s">
        <v>9</v>
      </c>
      <c r="C72" s="276"/>
      <c r="D72" s="276"/>
      <c r="E72" s="276"/>
      <c r="F72" s="276"/>
      <c r="G72" s="276"/>
      <c r="H72" s="276"/>
      <c r="I72" s="276"/>
      <c r="J72" s="276"/>
      <c r="K72" s="276"/>
      <c r="L72" s="291"/>
      <c r="M72" s="30"/>
      <c r="N72" s="30"/>
    </row>
    <row r="73" spans="1:14" ht="23.25" hidden="1" customHeight="1" x14ac:dyDescent="0.25">
      <c r="A73" s="49"/>
      <c r="B73" s="277" t="s">
        <v>66</v>
      </c>
      <c r="C73" s="278"/>
      <c r="D73" s="278"/>
      <c r="E73" s="278"/>
      <c r="F73" s="278"/>
      <c r="G73" s="278"/>
      <c r="H73" s="278"/>
      <c r="I73" s="278"/>
      <c r="J73" s="278"/>
      <c r="K73" s="279"/>
      <c r="L73" s="291" t="e">
        <f t="shared" ref="L73:L115" si="16">J73/H73*100</f>
        <v>#DIV/0!</v>
      </c>
      <c r="M73" s="30"/>
      <c r="N73" s="30">
        <f>H71-1597539.6</f>
        <v>42961193.520000003</v>
      </c>
    </row>
    <row r="74" spans="1:14" ht="25.5" hidden="1" customHeight="1" x14ac:dyDescent="0.25">
      <c r="A74" s="173" t="s">
        <v>17</v>
      </c>
      <c r="B74" s="174" t="s">
        <v>25</v>
      </c>
      <c r="C74" s="175">
        <v>502</v>
      </c>
      <c r="D74" s="176" t="s">
        <v>60</v>
      </c>
      <c r="E74" s="177">
        <v>414</v>
      </c>
      <c r="F74" s="176" t="s">
        <v>48</v>
      </c>
      <c r="G74" s="176"/>
      <c r="H74" s="103">
        <f>H75+H77</f>
        <v>0</v>
      </c>
      <c r="I74" s="103">
        <f>I75+I77</f>
        <v>0</v>
      </c>
      <c r="J74" s="103">
        <f>J75+J77</f>
        <v>0</v>
      </c>
      <c r="K74" s="103">
        <f>H74-I74</f>
        <v>0</v>
      </c>
      <c r="L74" s="291" t="e">
        <f t="shared" si="16"/>
        <v>#DIV/0!</v>
      </c>
      <c r="M74" s="113"/>
    </row>
    <row r="75" spans="1:14" ht="23.25" hidden="1" customHeight="1" x14ac:dyDescent="0.25">
      <c r="A75" s="49"/>
      <c r="B75" s="178"/>
      <c r="C75" s="179">
        <v>502</v>
      </c>
      <c r="D75" s="180" t="s">
        <v>53</v>
      </c>
      <c r="E75" s="181">
        <v>414</v>
      </c>
      <c r="F75" s="181" t="s">
        <v>61</v>
      </c>
      <c r="G75" s="179">
        <v>8821</v>
      </c>
      <c r="H75" s="182">
        <f>H76</f>
        <v>0</v>
      </c>
      <c r="I75" s="182">
        <f>I76</f>
        <v>0</v>
      </c>
      <c r="J75" s="182">
        <f>J76</f>
        <v>0</v>
      </c>
      <c r="K75" s="182">
        <f>H75-I75</f>
        <v>0</v>
      </c>
      <c r="L75" s="291" t="e">
        <f t="shared" si="16"/>
        <v>#DIV/0!</v>
      </c>
      <c r="M75" s="113"/>
    </row>
    <row r="76" spans="1:14" ht="23.25" hidden="1" customHeight="1" x14ac:dyDescent="0.25">
      <c r="A76" s="59"/>
      <c r="B76" s="76" t="s">
        <v>29</v>
      </c>
      <c r="C76" s="183">
        <v>502</v>
      </c>
      <c r="D76" s="184" t="s">
        <v>53</v>
      </c>
      <c r="E76" s="185">
        <v>414</v>
      </c>
      <c r="F76" s="185" t="s">
        <v>61</v>
      </c>
      <c r="G76" s="183">
        <v>8821</v>
      </c>
      <c r="H76" s="82">
        <v>0</v>
      </c>
      <c r="I76" s="82">
        <v>0</v>
      </c>
      <c r="J76" s="82">
        <v>0</v>
      </c>
      <c r="K76" s="82">
        <f>H76-I76</f>
        <v>0</v>
      </c>
      <c r="L76" s="291" t="e">
        <f t="shared" si="16"/>
        <v>#DIV/0!</v>
      </c>
      <c r="M76" s="113"/>
    </row>
    <row r="77" spans="1:14" ht="23.25" hidden="1" customHeight="1" x14ac:dyDescent="0.25">
      <c r="A77" s="49"/>
      <c r="B77" s="178"/>
      <c r="C77" s="179">
        <v>502</v>
      </c>
      <c r="D77" s="180" t="s">
        <v>53</v>
      </c>
      <c r="E77" s="181">
        <v>414</v>
      </c>
      <c r="F77" s="181" t="s">
        <v>76</v>
      </c>
      <c r="G77" s="179">
        <v>8821</v>
      </c>
      <c r="H77" s="182">
        <f>H78</f>
        <v>0</v>
      </c>
      <c r="I77" s="182">
        <f t="shared" ref="I77:J77" si="17">I78</f>
        <v>0</v>
      </c>
      <c r="J77" s="182">
        <f t="shared" si="17"/>
        <v>0</v>
      </c>
      <c r="K77" s="182">
        <f t="shared" ref="K77:K86" si="18">H77-I77</f>
        <v>0</v>
      </c>
      <c r="L77" s="291" t="e">
        <f t="shared" si="16"/>
        <v>#DIV/0!</v>
      </c>
      <c r="M77" s="113"/>
    </row>
    <row r="78" spans="1:14" hidden="1" x14ac:dyDescent="0.25">
      <c r="A78" s="59"/>
      <c r="B78" s="76" t="s">
        <v>55</v>
      </c>
      <c r="C78" s="183">
        <v>502</v>
      </c>
      <c r="D78" s="184" t="s">
        <v>53</v>
      </c>
      <c r="E78" s="185">
        <v>414</v>
      </c>
      <c r="F78" s="185" t="s">
        <v>76</v>
      </c>
      <c r="G78" s="183">
        <v>8821</v>
      </c>
      <c r="H78" s="82">
        <v>0</v>
      </c>
      <c r="I78" s="82">
        <v>0</v>
      </c>
      <c r="J78" s="82">
        <v>0</v>
      </c>
      <c r="K78" s="82">
        <f t="shared" si="18"/>
        <v>0</v>
      </c>
      <c r="L78" s="291" t="e">
        <f t="shared" si="16"/>
        <v>#DIV/0!</v>
      </c>
      <c r="M78" s="113"/>
    </row>
    <row r="79" spans="1:14" ht="1.5" hidden="1" customHeight="1" x14ac:dyDescent="0.25">
      <c r="A79" s="54" t="s">
        <v>71</v>
      </c>
      <c r="B79" s="212" t="s">
        <v>85</v>
      </c>
      <c r="C79" s="175">
        <v>505</v>
      </c>
      <c r="D79" s="176" t="s">
        <v>81</v>
      </c>
      <c r="E79" s="177">
        <v>414</v>
      </c>
      <c r="F79" s="176" t="s">
        <v>48</v>
      </c>
      <c r="G79" s="175"/>
      <c r="H79" s="103">
        <f>H80+H82+H84</f>
        <v>0</v>
      </c>
      <c r="I79" s="103">
        <f t="shared" ref="I79:J79" si="19">I80+I82+I84</f>
        <v>0</v>
      </c>
      <c r="J79" s="103">
        <f t="shared" si="19"/>
        <v>0</v>
      </c>
      <c r="K79" s="103">
        <f>H79-I79</f>
        <v>0</v>
      </c>
      <c r="L79" s="291" t="e">
        <f t="shared" si="16"/>
        <v>#DIV/0!</v>
      </c>
      <c r="M79" s="113"/>
    </row>
    <row r="80" spans="1:14" hidden="1" x14ac:dyDescent="0.25">
      <c r="A80" s="49"/>
      <c r="B80" s="178"/>
      <c r="C80" s="179">
        <v>505</v>
      </c>
      <c r="D80" s="180" t="s">
        <v>81</v>
      </c>
      <c r="E80" s="181">
        <v>414</v>
      </c>
      <c r="F80" s="181" t="s">
        <v>87</v>
      </c>
      <c r="G80" s="179">
        <v>7544</v>
      </c>
      <c r="H80" s="182">
        <f>H81</f>
        <v>0</v>
      </c>
      <c r="I80" s="182">
        <f t="shared" ref="I80:J80" si="20">I81</f>
        <v>0</v>
      </c>
      <c r="J80" s="182">
        <f t="shared" si="20"/>
        <v>0</v>
      </c>
      <c r="K80" s="214">
        <f t="shared" ref="K80:K85" si="21">H80-I80</f>
        <v>0</v>
      </c>
      <c r="L80" s="291" t="e">
        <f t="shared" si="16"/>
        <v>#DIV/0!</v>
      </c>
      <c r="M80" s="113"/>
    </row>
    <row r="81" spans="1:13" hidden="1" x14ac:dyDescent="0.25">
      <c r="A81" s="59"/>
      <c r="B81" s="76" t="s">
        <v>52</v>
      </c>
      <c r="C81" s="183">
        <v>505</v>
      </c>
      <c r="D81" s="184" t="s">
        <v>81</v>
      </c>
      <c r="E81" s="185">
        <v>414</v>
      </c>
      <c r="F81" s="110" t="s">
        <v>87</v>
      </c>
      <c r="G81" s="183">
        <v>7544</v>
      </c>
      <c r="H81" s="82">
        <v>0</v>
      </c>
      <c r="I81" s="82">
        <v>0</v>
      </c>
      <c r="J81" s="82">
        <v>0</v>
      </c>
      <c r="K81" s="213">
        <f t="shared" si="21"/>
        <v>0</v>
      </c>
      <c r="L81" s="291" t="e">
        <f t="shared" si="16"/>
        <v>#DIV/0!</v>
      </c>
      <c r="M81" s="113"/>
    </row>
    <row r="82" spans="1:13" hidden="1" x14ac:dyDescent="0.25">
      <c r="A82" s="49"/>
      <c r="B82" s="178"/>
      <c r="C82" s="179">
        <v>505</v>
      </c>
      <c r="D82" s="180" t="s">
        <v>81</v>
      </c>
      <c r="E82" s="181">
        <v>414</v>
      </c>
      <c r="F82" s="181" t="s">
        <v>88</v>
      </c>
      <c r="G82" s="179">
        <v>7544</v>
      </c>
      <c r="H82" s="182">
        <f>H83</f>
        <v>0</v>
      </c>
      <c r="I82" s="182">
        <f t="shared" ref="I82:J82" si="22">I83</f>
        <v>0</v>
      </c>
      <c r="J82" s="182">
        <f t="shared" si="22"/>
        <v>0</v>
      </c>
      <c r="K82" s="214">
        <f t="shared" si="21"/>
        <v>0</v>
      </c>
      <c r="L82" s="291" t="e">
        <f t="shared" si="16"/>
        <v>#DIV/0!</v>
      </c>
      <c r="M82" s="113"/>
    </row>
    <row r="83" spans="1:13" hidden="1" x14ac:dyDescent="0.25">
      <c r="A83" s="59"/>
      <c r="B83" s="76" t="s">
        <v>86</v>
      </c>
      <c r="C83" s="183">
        <v>505</v>
      </c>
      <c r="D83" s="184" t="s">
        <v>81</v>
      </c>
      <c r="E83" s="185">
        <v>414</v>
      </c>
      <c r="F83" s="110" t="s">
        <v>88</v>
      </c>
      <c r="G83" s="183">
        <v>7544</v>
      </c>
      <c r="H83" s="82">
        <v>0</v>
      </c>
      <c r="I83" s="82">
        <v>0</v>
      </c>
      <c r="J83" s="82">
        <v>0</v>
      </c>
      <c r="K83" s="213">
        <f t="shared" si="21"/>
        <v>0</v>
      </c>
      <c r="L83" s="291" t="e">
        <f t="shared" si="16"/>
        <v>#DIV/0!</v>
      </c>
      <c r="M83" s="113"/>
    </row>
    <row r="84" spans="1:13" hidden="1" x14ac:dyDescent="0.25">
      <c r="A84" s="49"/>
      <c r="B84" s="178"/>
      <c r="C84" s="179">
        <v>505</v>
      </c>
      <c r="D84" s="180" t="s">
        <v>81</v>
      </c>
      <c r="E84" s="181">
        <v>414</v>
      </c>
      <c r="F84" s="181" t="s">
        <v>89</v>
      </c>
      <c r="G84" s="179">
        <v>7544</v>
      </c>
      <c r="H84" s="182">
        <f>H85</f>
        <v>0</v>
      </c>
      <c r="I84" s="182">
        <f t="shared" ref="I84:J84" si="23">I85</f>
        <v>0</v>
      </c>
      <c r="J84" s="182">
        <f t="shared" si="23"/>
        <v>0</v>
      </c>
      <c r="K84" s="214">
        <f t="shared" si="21"/>
        <v>0</v>
      </c>
      <c r="L84" s="291" t="e">
        <f t="shared" si="16"/>
        <v>#DIV/0!</v>
      </c>
      <c r="M84" s="113"/>
    </row>
    <row r="85" spans="1:13" hidden="1" x14ac:dyDescent="0.25">
      <c r="A85" s="59"/>
      <c r="B85" s="76" t="s">
        <v>79</v>
      </c>
      <c r="C85" s="183">
        <v>505</v>
      </c>
      <c r="D85" s="184" t="s">
        <v>81</v>
      </c>
      <c r="E85" s="185">
        <v>414</v>
      </c>
      <c r="F85" s="110" t="s">
        <v>89</v>
      </c>
      <c r="G85" s="183">
        <v>7544</v>
      </c>
      <c r="H85" s="82">
        <v>0</v>
      </c>
      <c r="I85" s="82">
        <v>0</v>
      </c>
      <c r="J85" s="82">
        <v>0</v>
      </c>
      <c r="K85" s="213">
        <f t="shared" si="21"/>
        <v>0</v>
      </c>
      <c r="L85" s="291" t="e">
        <f t="shared" si="16"/>
        <v>#DIV/0!</v>
      </c>
      <c r="M85" s="113"/>
    </row>
    <row r="86" spans="1:13" ht="14.25" hidden="1" customHeight="1" x14ac:dyDescent="0.25">
      <c r="A86" s="54"/>
      <c r="B86" s="100" t="s">
        <v>36</v>
      </c>
      <c r="C86" s="93"/>
      <c r="D86" s="101"/>
      <c r="E86" s="102"/>
      <c r="F86" s="93"/>
      <c r="G86" s="93"/>
      <c r="H86" s="103">
        <f>H74+H79</f>
        <v>0</v>
      </c>
      <c r="I86" s="103">
        <f t="shared" ref="I86:J86" si="24">I74+I79</f>
        <v>0</v>
      </c>
      <c r="J86" s="103">
        <f t="shared" si="24"/>
        <v>0</v>
      </c>
      <c r="K86" s="103">
        <f t="shared" si="18"/>
        <v>0</v>
      </c>
      <c r="L86" s="291" t="e">
        <f t="shared" si="16"/>
        <v>#DIV/0!</v>
      </c>
      <c r="M86" s="30"/>
    </row>
    <row r="87" spans="1:13" ht="27.75" customHeight="1" x14ac:dyDescent="0.25">
      <c r="A87" s="49"/>
      <c r="B87" s="280" t="s">
        <v>67</v>
      </c>
      <c r="C87" s="281"/>
      <c r="D87" s="281"/>
      <c r="E87" s="281"/>
      <c r="F87" s="281"/>
      <c r="G87" s="281"/>
      <c r="H87" s="281"/>
      <c r="I87" s="281"/>
      <c r="J87" s="281"/>
      <c r="K87" s="282"/>
      <c r="L87" s="291"/>
      <c r="M87" s="30"/>
    </row>
    <row r="88" spans="1:13" ht="43.5" customHeight="1" x14ac:dyDescent="0.25">
      <c r="A88" s="173" t="s">
        <v>18</v>
      </c>
      <c r="B88" s="95" t="s">
        <v>62</v>
      </c>
      <c r="C88" s="190">
        <v>409</v>
      </c>
      <c r="D88" s="101" t="s">
        <v>131</v>
      </c>
      <c r="E88" s="101">
        <v>414</v>
      </c>
      <c r="F88" s="101" t="s">
        <v>48</v>
      </c>
      <c r="G88" s="234" t="s">
        <v>109</v>
      </c>
      <c r="H88" s="192">
        <f>H91+H90</f>
        <v>149886250</v>
      </c>
      <c r="I88" s="192">
        <f t="shared" ref="I88:K88" si="25">I91+I90</f>
        <v>134173368.83000001</v>
      </c>
      <c r="J88" s="192">
        <f t="shared" si="25"/>
        <v>134173368.83000001</v>
      </c>
      <c r="K88" s="192">
        <f t="shared" si="25"/>
        <v>15712881.169999994</v>
      </c>
      <c r="L88" s="290">
        <f t="shared" si="16"/>
        <v>89.516796123727175</v>
      </c>
      <c r="M88" s="30"/>
    </row>
    <row r="89" spans="1:13" ht="0.75" customHeight="1" x14ac:dyDescent="0.25">
      <c r="A89" s="49"/>
      <c r="B89" s="187"/>
      <c r="C89" s="188" t="s">
        <v>23</v>
      </c>
      <c r="D89" s="188" t="s">
        <v>44</v>
      </c>
      <c r="E89" s="188" t="s">
        <v>20</v>
      </c>
      <c r="F89" s="188" t="s">
        <v>111</v>
      </c>
      <c r="G89" s="188" t="s">
        <v>109</v>
      </c>
      <c r="H89" s="191">
        <f>H90</f>
        <v>73886250</v>
      </c>
      <c r="I89" s="191">
        <f t="shared" ref="I89:K89" si="26">I90</f>
        <v>70430935.510000005</v>
      </c>
      <c r="J89" s="191">
        <f t="shared" si="26"/>
        <v>70430935.510000005</v>
      </c>
      <c r="K89" s="191">
        <f t="shared" si="26"/>
        <v>3455314.4899999946</v>
      </c>
      <c r="L89" s="288">
        <f t="shared" si="16"/>
        <v>95.323467505794383</v>
      </c>
      <c r="M89" s="30"/>
    </row>
    <row r="90" spans="1:13" ht="28.5" customHeight="1" x14ac:dyDescent="0.25">
      <c r="A90" s="59"/>
      <c r="B90" s="189" t="s">
        <v>110</v>
      </c>
      <c r="C90" s="183">
        <v>409</v>
      </c>
      <c r="D90" s="184" t="s">
        <v>44</v>
      </c>
      <c r="E90" s="185">
        <v>414</v>
      </c>
      <c r="F90" s="188" t="s">
        <v>111</v>
      </c>
      <c r="G90" s="188" t="s">
        <v>109</v>
      </c>
      <c r="H90" s="216">
        <v>73886250</v>
      </c>
      <c r="I90" s="216">
        <v>70430935.510000005</v>
      </c>
      <c r="J90" s="216">
        <v>70430935.510000005</v>
      </c>
      <c r="K90" s="216">
        <f>H90-I90</f>
        <v>3455314.4899999946</v>
      </c>
      <c r="L90" s="288">
        <f t="shared" si="16"/>
        <v>95.323467505794383</v>
      </c>
      <c r="M90" s="104"/>
    </row>
    <row r="91" spans="1:13" ht="28.5" customHeight="1" x14ac:dyDescent="0.25">
      <c r="A91" s="59"/>
      <c r="B91" s="189" t="s">
        <v>123</v>
      </c>
      <c r="C91" s="183">
        <v>409</v>
      </c>
      <c r="D91" s="184" t="s">
        <v>44</v>
      </c>
      <c r="E91" s="185">
        <v>414</v>
      </c>
      <c r="F91" s="188" t="s">
        <v>124</v>
      </c>
      <c r="G91" s="188" t="s">
        <v>125</v>
      </c>
      <c r="H91" s="216">
        <v>76000000</v>
      </c>
      <c r="I91" s="216">
        <v>63742433.32</v>
      </c>
      <c r="J91" s="216">
        <v>63742433.32</v>
      </c>
      <c r="K91" s="216">
        <f>H91-I91</f>
        <v>12257566.68</v>
      </c>
      <c r="L91" s="288">
        <f t="shared" si="16"/>
        <v>83.87162278947369</v>
      </c>
      <c r="M91" s="104"/>
    </row>
    <row r="92" spans="1:13" ht="18" customHeight="1" x14ac:dyDescent="0.25">
      <c r="A92" s="54"/>
      <c r="B92" s="100" t="s">
        <v>36</v>
      </c>
      <c r="C92" s="93"/>
      <c r="D92" s="101"/>
      <c r="E92" s="102"/>
      <c r="F92" s="93"/>
      <c r="G92" s="93"/>
      <c r="H92" s="103">
        <f>H90+H91</f>
        <v>149886250</v>
      </c>
      <c r="I92" s="103">
        <f t="shared" ref="I92:K92" si="27">I90+I91</f>
        <v>134173368.83000001</v>
      </c>
      <c r="J92" s="103">
        <f t="shared" si="27"/>
        <v>134173368.83000001</v>
      </c>
      <c r="K92" s="103">
        <f t="shared" si="27"/>
        <v>15712881.169999994</v>
      </c>
      <c r="L92" s="290">
        <f t="shared" si="16"/>
        <v>89.516796123727175</v>
      </c>
      <c r="M92" s="30"/>
    </row>
    <row r="93" spans="1:13" ht="0.75" hidden="1" customHeight="1" x14ac:dyDescent="0.25">
      <c r="A93" s="49"/>
      <c r="B93" s="285" t="s">
        <v>92</v>
      </c>
      <c r="C93" s="286"/>
      <c r="D93" s="286"/>
      <c r="E93" s="286"/>
      <c r="F93" s="286"/>
      <c r="G93" s="286"/>
      <c r="H93" s="286"/>
      <c r="I93" s="286"/>
      <c r="J93" s="286"/>
      <c r="K93" s="287"/>
      <c r="L93" s="288" t="e">
        <f t="shared" si="16"/>
        <v>#DIV/0!</v>
      </c>
      <c r="M93" s="30"/>
    </row>
    <row r="94" spans="1:13" ht="25.5" hidden="1" customHeight="1" x14ac:dyDescent="0.25">
      <c r="A94" s="201" t="s">
        <v>21</v>
      </c>
      <c r="B94" s="95" t="s">
        <v>90</v>
      </c>
      <c r="C94" s="197" t="s">
        <v>7</v>
      </c>
      <c r="D94" s="197" t="s">
        <v>91</v>
      </c>
      <c r="E94" s="208">
        <v>414</v>
      </c>
      <c r="F94" s="209" t="s">
        <v>48</v>
      </c>
      <c r="G94" s="215"/>
      <c r="H94" s="207">
        <f>H95</f>
        <v>463428.88</v>
      </c>
      <c r="I94" s="207">
        <f t="shared" ref="I94:J94" si="28">I95</f>
        <v>463428.88</v>
      </c>
      <c r="J94" s="207">
        <f t="shared" si="28"/>
        <v>463428.88</v>
      </c>
      <c r="K94" s="207">
        <f>H94-I94</f>
        <v>0</v>
      </c>
      <c r="L94" s="288">
        <f t="shared" si="16"/>
        <v>100</v>
      </c>
      <c r="M94" s="30"/>
    </row>
    <row r="95" spans="1:13" ht="19.5" customHeight="1" x14ac:dyDescent="0.25">
      <c r="A95" s="202"/>
      <c r="B95" s="205" t="s">
        <v>122</v>
      </c>
      <c r="C95" s="188" t="s">
        <v>80</v>
      </c>
      <c r="D95" s="188" t="s">
        <v>101</v>
      </c>
      <c r="E95" s="188" t="s">
        <v>20</v>
      </c>
      <c r="F95" s="55">
        <v>0</v>
      </c>
      <c r="G95" s="136"/>
      <c r="H95" s="51">
        <f>H96+H97+H98</f>
        <v>463428.88</v>
      </c>
      <c r="I95" s="51">
        <f>I96+I97+I98</f>
        <v>463428.88</v>
      </c>
      <c r="J95" s="51">
        <f>J96+J97+J98</f>
        <v>463428.88</v>
      </c>
      <c r="K95" s="51">
        <f>H95-I95</f>
        <v>0</v>
      </c>
      <c r="L95" s="291">
        <f t="shared" si="16"/>
        <v>100</v>
      </c>
      <c r="M95" s="30"/>
    </row>
    <row r="96" spans="1:13" ht="22.5" customHeight="1" x14ac:dyDescent="0.25">
      <c r="A96" s="47"/>
      <c r="B96" s="204" t="s">
        <v>102</v>
      </c>
      <c r="C96" s="183">
        <v>505</v>
      </c>
      <c r="D96" s="188" t="s">
        <v>101</v>
      </c>
      <c r="E96" s="185">
        <v>414</v>
      </c>
      <c r="F96" s="188" t="s">
        <v>89</v>
      </c>
      <c r="G96" s="218" t="s">
        <v>105</v>
      </c>
      <c r="H96" s="80">
        <v>234405.52</v>
      </c>
      <c r="I96" s="80">
        <v>234405.52</v>
      </c>
      <c r="J96" s="80">
        <v>234405.52</v>
      </c>
      <c r="K96" s="80">
        <f>H96-I96</f>
        <v>0</v>
      </c>
      <c r="L96" s="288">
        <f t="shared" si="16"/>
        <v>100</v>
      </c>
      <c r="M96" s="30"/>
    </row>
    <row r="97" spans="1:13" ht="22.5" customHeight="1" x14ac:dyDescent="0.25">
      <c r="A97" s="47"/>
      <c r="B97" s="204" t="s">
        <v>103</v>
      </c>
      <c r="C97" s="183">
        <v>505</v>
      </c>
      <c r="D97" s="188" t="s">
        <v>101</v>
      </c>
      <c r="E97" s="185">
        <v>414</v>
      </c>
      <c r="F97" s="188" t="s">
        <v>87</v>
      </c>
      <c r="G97" s="219" t="s">
        <v>106</v>
      </c>
      <c r="H97" s="80">
        <v>156828.21</v>
      </c>
      <c r="I97" s="80">
        <v>156828.21</v>
      </c>
      <c r="J97" s="80">
        <v>156828.21</v>
      </c>
      <c r="K97" s="80">
        <f t="shared" ref="K97:K98" si="29">H97-I97</f>
        <v>0</v>
      </c>
      <c r="L97" s="288">
        <f t="shared" si="16"/>
        <v>100</v>
      </c>
      <c r="M97" s="30"/>
    </row>
    <row r="98" spans="1:13" ht="22.5" customHeight="1" x14ac:dyDescent="0.25">
      <c r="A98" s="47"/>
      <c r="B98" s="204" t="s">
        <v>104</v>
      </c>
      <c r="C98" s="183">
        <v>505</v>
      </c>
      <c r="D98" s="188" t="s">
        <v>101</v>
      </c>
      <c r="E98" s="185">
        <v>414</v>
      </c>
      <c r="F98" s="188" t="s">
        <v>88</v>
      </c>
      <c r="G98" s="218" t="s">
        <v>107</v>
      </c>
      <c r="H98" s="80">
        <v>72195.149999999994</v>
      </c>
      <c r="I98" s="80">
        <v>72195.149999999994</v>
      </c>
      <c r="J98" s="80">
        <v>72195.149999999994</v>
      </c>
      <c r="K98" s="80">
        <f t="shared" si="29"/>
        <v>0</v>
      </c>
      <c r="L98" s="288">
        <f t="shared" si="16"/>
        <v>100</v>
      </c>
      <c r="M98" s="30"/>
    </row>
    <row r="99" spans="1:13" ht="33" customHeight="1" x14ac:dyDescent="0.25">
      <c r="A99" s="47"/>
      <c r="B99" s="95" t="s">
        <v>93</v>
      </c>
      <c r="C99" s="36"/>
      <c r="D99" s="36"/>
      <c r="E99" s="37"/>
      <c r="F99" s="37"/>
      <c r="G99" s="38"/>
      <c r="H99" s="128">
        <f>H94</f>
        <v>463428.88</v>
      </c>
      <c r="I99" s="128">
        <f>I94</f>
        <v>463428.88</v>
      </c>
      <c r="J99" s="128">
        <f>J94</f>
        <v>463428.88</v>
      </c>
      <c r="K99" s="128">
        <f>K94</f>
        <v>0</v>
      </c>
      <c r="L99" s="290">
        <f t="shared" si="16"/>
        <v>100</v>
      </c>
      <c r="M99" s="30"/>
    </row>
    <row r="100" spans="1:13" s="164" customFormat="1" ht="33" customHeight="1" x14ac:dyDescent="0.25">
      <c r="A100" s="238"/>
      <c r="B100" s="203" t="s">
        <v>75</v>
      </c>
      <c r="C100" s="230" t="s">
        <v>50</v>
      </c>
      <c r="D100" s="230" t="s">
        <v>132</v>
      </c>
      <c r="E100" s="230" t="s">
        <v>20</v>
      </c>
      <c r="F100" s="230" t="s">
        <v>48</v>
      </c>
      <c r="G100" s="240"/>
      <c r="H100" s="241">
        <f>H101</f>
        <v>1518538.38</v>
      </c>
      <c r="I100" s="241">
        <f t="shared" ref="I100:K100" si="30">I101</f>
        <v>975819.23</v>
      </c>
      <c r="J100" s="241">
        <f t="shared" si="30"/>
        <v>975819.23</v>
      </c>
      <c r="K100" s="241">
        <f t="shared" si="30"/>
        <v>542719.14999999991</v>
      </c>
      <c r="L100" s="291">
        <f t="shared" si="16"/>
        <v>64.26042587082982</v>
      </c>
      <c r="M100" s="242"/>
    </row>
    <row r="101" spans="1:13" s="120" customFormat="1" ht="33" customHeight="1" x14ac:dyDescent="0.25">
      <c r="A101" s="238"/>
      <c r="B101" s="167" t="s">
        <v>58</v>
      </c>
      <c r="C101" s="172" t="s">
        <v>50</v>
      </c>
      <c r="D101" s="172" t="s">
        <v>132</v>
      </c>
      <c r="E101" s="172" t="s">
        <v>20</v>
      </c>
      <c r="F101" s="172" t="s">
        <v>135</v>
      </c>
      <c r="G101" s="172" t="s">
        <v>134</v>
      </c>
      <c r="H101" s="243">
        <v>1518538.38</v>
      </c>
      <c r="I101" s="243">
        <v>975819.23</v>
      </c>
      <c r="J101" s="243">
        <v>975819.23</v>
      </c>
      <c r="K101" s="243">
        <f>H101-I101</f>
        <v>542719.14999999991</v>
      </c>
      <c r="L101" s="288">
        <f t="shared" si="16"/>
        <v>64.26042587082982</v>
      </c>
      <c r="M101" s="239"/>
    </row>
    <row r="102" spans="1:13" ht="33" customHeight="1" x14ac:dyDescent="0.25">
      <c r="A102" s="47"/>
      <c r="B102" s="95" t="s">
        <v>93</v>
      </c>
      <c r="C102" s="36"/>
      <c r="D102" s="36"/>
      <c r="E102" s="37"/>
      <c r="F102" s="37"/>
      <c r="G102" s="38"/>
      <c r="H102" s="128">
        <f>H100</f>
        <v>1518538.38</v>
      </c>
      <c r="I102" s="128">
        <f t="shared" ref="I102:K102" si="31">I100</f>
        <v>975819.23</v>
      </c>
      <c r="J102" s="128">
        <f t="shared" si="31"/>
        <v>975819.23</v>
      </c>
      <c r="K102" s="128">
        <f t="shared" si="31"/>
        <v>542719.14999999991</v>
      </c>
      <c r="L102" s="290">
        <f t="shared" si="16"/>
        <v>64.26042587082982</v>
      </c>
      <c r="M102" s="30"/>
    </row>
    <row r="103" spans="1:13" ht="18.75" customHeight="1" x14ac:dyDescent="0.25">
      <c r="A103" s="54"/>
      <c r="B103" s="91" t="s">
        <v>24</v>
      </c>
      <c r="C103" s="92"/>
      <c r="D103" s="92"/>
      <c r="E103" s="92"/>
      <c r="F103" s="92"/>
      <c r="G103" s="52"/>
      <c r="H103" s="116">
        <f>H86+H92+H99+H102</f>
        <v>151868217.25999999</v>
      </c>
      <c r="I103" s="116">
        <f t="shared" ref="I103:K103" si="32">I86+I92+I99+I102</f>
        <v>135612616.94</v>
      </c>
      <c r="J103" s="116">
        <f t="shared" si="32"/>
        <v>135612616.94</v>
      </c>
      <c r="K103" s="116">
        <f t="shared" si="32"/>
        <v>16255600.319999995</v>
      </c>
      <c r="L103" s="290">
        <f t="shared" si="16"/>
        <v>89.296246039307732</v>
      </c>
      <c r="M103" s="30"/>
    </row>
    <row r="104" spans="1:13" ht="20.25" customHeight="1" x14ac:dyDescent="0.25">
      <c r="A104" s="60" t="s">
        <v>33</v>
      </c>
      <c r="B104" s="275" t="s">
        <v>34</v>
      </c>
      <c r="C104" s="276"/>
      <c r="D104" s="276"/>
      <c r="E104" s="276"/>
      <c r="F104" s="276"/>
      <c r="G104" s="276"/>
      <c r="H104" s="276"/>
      <c r="I104" s="276"/>
      <c r="J104" s="276"/>
      <c r="K104" s="276"/>
      <c r="L104" s="291"/>
      <c r="M104" s="30"/>
    </row>
    <row r="105" spans="1:13" ht="48" customHeight="1" x14ac:dyDescent="0.25">
      <c r="A105" s="173"/>
      <c r="B105" s="95" t="s">
        <v>113</v>
      </c>
      <c r="C105" s="190">
        <v>505</v>
      </c>
      <c r="D105" s="101" t="s">
        <v>45</v>
      </c>
      <c r="E105" s="101">
        <v>414</v>
      </c>
      <c r="F105" s="101" t="s">
        <v>48</v>
      </c>
      <c r="G105" s="190"/>
      <c r="H105" s="192">
        <f>H106</f>
        <v>45867353.080000006</v>
      </c>
      <c r="I105" s="192">
        <f>I106</f>
        <v>45867353.080000006</v>
      </c>
      <c r="J105" s="192">
        <f>J106</f>
        <v>45867353.080000006</v>
      </c>
      <c r="K105" s="192">
        <f>K106</f>
        <v>0</v>
      </c>
      <c r="L105" s="290">
        <f t="shared" si="16"/>
        <v>100</v>
      </c>
      <c r="M105" s="30"/>
    </row>
    <row r="106" spans="1:13" ht="27.75" customHeight="1" x14ac:dyDescent="0.25">
      <c r="A106" s="49"/>
      <c r="B106" s="187" t="s">
        <v>114</v>
      </c>
      <c r="C106" s="188" t="s">
        <v>80</v>
      </c>
      <c r="D106" s="188" t="s">
        <v>101</v>
      </c>
      <c r="E106" s="188" t="s">
        <v>20</v>
      </c>
      <c r="F106" s="188" t="s">
        <v>48</v>
      </c>
      <c r="G106" s="188"/>
      <c r="H106" s="191">
        <f>H107+H108+H109</f>
        <v>45867353.080000006</v>
      </c>
      <c r="I106" s="191">
        <f>I107+I108+I109</f>
        <v>45867353.080000006</v>
      </c>
      <c r="J106" s="191">
        <f t="shared" ref="J106:K106" si="33">J107+J108+J109</f>
        <v>45867353.080000006</v>
      </c>
      <c r="K106" s="191">
        <f t="shared" si="33"/>
        <v>0</v>
      </c>
      <c r="L106" s="291">
        <f t="shared" si="16"/>
        <v>100</v>
      </c>
      <c r="M106" s="30"/>
    </row>
    <row r="107" spans="1:13" ht="28.5" customHeight="1" x14ac:dyDescent="0.25">
      <c r="A107" s="59"/>
      <c r="B107" s="204" t="s">
        <v>102</v>
      </c>
      <c r="C107" s="183">
        <v>505</v>
      </c>
      <c r="D107" s="188" t="s">
        <v>101</v>
      </c>
      <c r="E107" s="185">
        <v>414</v>
      </c>
      <c r="F107" s="188" t="s">
        <v>112</v>
      </c>
      <c r="G107" s="218" t="s">
        <v>105</v>
      </c>
      <c r="H107" s="216">
        <v>23203100</v>
      </c>
      <c r="I107" s="216">
        <v>23203100</v>
      </c>
      <c r="J107" s="216">
        <v>23203100</v>
      </c>
      <c r="K107" s="216">
        <f>H107-I107</f>
        <v>0</v>
      </c>
      <c r="L107" s="288">
        <f t="shared" si="16"/>
        <v>100</v>
      </c>
      <c r="M107" s="113"/>
    </row>
    <row r="108" spans="1:13" ht="28.5" customHeight="1" x14ac:dyDescent="0.25">
      <c r="A108" s="59"/>
      <c r="B108" s="204" t="s">
        <v>103</v>
      </c>
      <c r="C108" s="183">
        <v>505</v>
      </c>
      <c r="D108" s="188" t="s">
        <v>101</v>
      </c>
      <c r="E108" s="185">
        <v>414</v>
      </c>
      <c r="F108" s="188" t="s">
        <v>115</v>
      </c>
      <c r="G108" s="219" t="s">
        <v>106</v>
      </c>
      <c r="H108" s="216">
        <v>15520802.699999999</v>
      </c>
      <c r="I108" s="216">
        <v>15520802.699999999</v>
      </c>
      <c r="J108" s="216">
        <v>15520802.699999999</v>
      </c>
      <c r="K108" s="216">
        <f>H108-I108</f>
        <v>0</v>
      </c>
      <c r="L108" s="288">
        <f t="shared" si="16"/>
        <v>100</v>
      </c>
      <c r="M108" s="113"/>
    </row>
    <row r="109" spans="1:13" ht="28.5" customHeight="1" x14ac:dyDescent="0.25">
      <c r="A109" s="59"/>
      <c r="B109" s="204" t="s">
        <v>104</v>
      </c>
      <c r="C109" s="183">
        <v>505</v>
      </c>
      <c r="D109" s="188" t="s">
        <v>101</v>
      </c>
      <c r="E109" s="185">
        <v>414</v>
      </c>
      <c r="F109" s="188" t="s">
        <v>116</v>
      </c>
      <c r="G109" s="218" t="s">
        <v>107</v>
      </c>
      <c r="H109" s="216">
        <v>7143450.3799999999</v>
      </c>
      <c r="I109" s="216">
        <v>7143450.3799999999</v>
      </c>
      <c r="J109" s="216">
        <v>7143450.3799999999</v>
      </c>
      <c r="K109" s="216">
        <f>H109-I109</f>
        <v>0</v>
      </c>
      <c r="L109" s="288">
        <f t="shared" si="16"/>
        <v>100</v>
      </c>
      <c r="M109" s="113"/>
    </row>
    <row r="110" spans="1:13" ht="20.25" customHeight="1" x14ac:dyDescent="0.25">
      <c r="A110" s="54"/>
      <c r="B110" s="100" t="s">
        <v>36</v>
      </c>
      <c r="C110" s="93"/>
      <c r="D110" s="101"/>
      <c r="E110" s="102"/>
      <c r="F110" s="93"/>
      <c r="G110" s="93"/>
      <c r="H110" s="103">
        <f>H106</f>
        <v>45867353.080000006</v>
      </c>
      <c r="I110" s="103">
        <f>I106</f>
        <v>45867353.080000006</v>
      </c>
      <c r="J110" s="103">
        <f>J106</f>
        <v>45867353.080000006</v>
      </c>
      <c r="K110" s="103">
        <f>K106</f>
        <v>0</v>
      </c>
      <c r="L110" s="290">
        <f t="shared" si="16"/>
        <v>100</v>
      </c>
      <c r="M110" s="113"/>
    </row>
    <row r="111" spans="1:13" s="164" customFormat="1" ht="20.25" customHeight="1" x14ac:dyDescent="0.25">
      <c r="A111" s="245"/>
      <c r="B111" s="203" t="s">
        <v>75</v>
      </c>
      <c r="C111" s="230" t="s">
        <v>50</v>
      </c>
      <c r="D111" s="230" t="s">
        <v>132</v>
      </c>
      <c r="E111" s="230" t="s">
        <v>20</v>
      </c>
      <c r="F111" s="230" t="s">
        <v>48</v>
      </c>
      <c r="G111" s="246"/>
      <c r="H111" s="247">
        <f>H112</f>
        <v>150335300</v>
      </c>
      <c r="I111" s="247">
        <f t="shared" ref="I111:K111" si="34">I112</f>
        <v>96606102.930000007</v>
      </c>
      <c r="J111" s="247">
        <f t="shared" si="34"/>
        <v>96606102.930000007</v>
      </c>
      <c r="K111" s="247">
        <f t="shared" si="34"/>
        <v>53729197.069999993</v>
      </c>
      <c r="L111" s="291">
        <f t="shared" si="16"/>
        <v>64.260425149648825</v>
      </c>
      <c r="M111" s="242"/>
    </row>
    <row r="112" spans="1:13" s="120" customFormat="1" ht="27" customHeight="1" x14ac:dyDescent="0.25">
      <c r="A112" s="220"/>
      <c r="B112" s="167" t="s">
        <v>58</v>
      </c>
      <c r="C112" s="172" t="s">
        <v>50</v>
      </c>
      <c r="D112" s="172" t="s">
        <v>132</v>
      </c>
      <c r="E112" s="172" t="s">
        <v>20</v>
      </c>
      <c r="F112" s="172" t="s">
        <v>136</v>
      </c>
      <c r="G112" s="172" t="s">
        <v>134</v>
      </c>
      <c r="H112" s="248">
        <v>150335300</v>
      </c>
      <c r="I112" s="248">
        <v>96606102.930000007</v>
      </c>
      <c r="J112" s="248">
        <v>96606102.930000007</v>
      </c>
      <c r="K112" s="248">
        <f>H112-I112</f>
        <v>53729197.069999993</v>
      </c>
      <c r="L112" s="288">
        <f t="shared" si="16"/>
        <v>64.260425149648825</v>
      </c>
      <c r="M112" s="239"/>
    </row>
    <row r="113" spans="1:13" ht="25.5" customHeight="1" x14ac:dyDescent="0.25">
      <c r="A113" s="244"/>
      <c r="B113" s="100" t="s">
        <v>36</v>
      </c>
      <c r="C113" s="93"/>
      <c r="D113" s="101"/>
      <c r="E113" s="102"/>
      <c r="F113" s="93"/>
      <c r="G113" s="93"/>
      <c r="H113" s="103">
        <f>H111</f>
        <v>150335300</v>
      </c>
      <c r="I113" s="103">
        <f t="shared" ref="I113:K113" si="35">I111</f>
        <v>96606102.930000007</v>
      </c>
      <c r="J113" s="103">
        <f t="shared" si="35"/>
        <v>96606102.930000007</v>
      </c>
      <c r="K113" s="103">
        <f t="shared" si="35"/>
        <v>53729197.069999993</v>
      </c>
      <c r="L113" s="290">
        <f t="shared" si="16"/>
        <v>64.260425149648825</v>
      </c>
      <c r="M113" s="113"/>
    </row>
    <row r="114" spans="1:13" x14ac:dyDescent="0.25">
      <c r="A114" s="220"/>
      <c r="B114" s="112" t="s">
        <v>35</v>
      </c>
      <c r="C114" s="92"/>
      <c r="D114" s="92"/>
      <c r="E114" s="92"/>
      <c r="F114" s="93"/>
      <c r="G114" s="94"/>
      <c r="H114" s="117">
        <f>H110+H113</f>
        <v>196202653.08000001</v>
      </c>
      <c r="I114" s="117">
        <f t="shared" ref="I114:K114" si="36">I110+I113</f>
        <v>142473456.01000002</v>
      </c>
      <c r="J114" s="117">
        <f t="shared" si="36"/>
        <v>142473456.01000002</v>
      </c>
      <c r="K114" s="117">
        <f t="shared" si="36"/>
        <v>53729197.069999993</v>
      </c>
      <c r="L114" s="290">
        <f t="shared" si="16"/>
        <v>72.615458442301303</v>
      </c>
      <c r="M114" s="30"/>
    </row>
    <row r="115" spans="1:13" ht="21.75" customHeight="1" thickBot="1" x14ac:dyDescent="0.3">
      <c r="A115" s="64"/>
      <c r="B115" s="221" t="s">
        <v>31</v>
      </c>
      <c r="C115" s="222"/>
      <c r="D115" s="222"/>
      <c r="E115" s="223"/>
      <c r="F115" s="223"/>
      <c r="G115" s="215"/>
      <c r="H115" s="224">
        <f>H114+H103+H71</f>
        <v>392629603.46000004</v>
      </c>
      <c r="I115" s="224">
        <f>I114+I103+I71</f>
        <v>300553527.15000004</v>
      </c>
      <c r="J115" s="224">
        <f>J71+J103+J114</f>
        <v>300503527.14999998</v>
      </c>
      <c r="K115" s="224">
        <f>K114+K103+K71</f>
        <v>92076076.309999987</v>
      </c>
      <c r="L115" s="290">
        <f t="shared" si="16"/>
        <v>76.536135966786418</v>
      </c>
      <c r="M115" s="134"/>
    </row>
    <row r="116" spans="1:13" s="39" customFormat="1" ht="13.5" customHeight="1" x14ac:dyDescent="0.25">
      <c r="A116" s="34"/>
      <c r="B116" s="31"/>
      <c r="C116" s="42"/>
      <c r="D116" s="42"/>
      <c r="E116" s="42"/>
      <c r="F116" s="42"/>
      <c r="G116" s="43"/>
      <c r="H116" s="44"/>
      <c r="I116" s="43"/>
      <c r="J116" s="43"/>
      <c r="K116" s="43"/>
      <c r="L116" s="40"/>
      <c r="M116" s="41"/>
    </row>
    <row r="117" spans="1:13" ht="32.25" customHeight="1" x14ac:dyDescent="0.25">
      <c r="A117" s="31"/>
      <c r="B117" s="271" t="s">
        <v>117</v>
      </c>
      <c r="C117" s="272"/>
      <c r="D117" s="272"/>
      <c r="E117" s="1"/>
      <c r="F117" s="1"/>
      <c r="G117" s="5"/>
      <c r="H117" s="27" t="s">
        <v>38</v>
      </c>
      <c r="I117" s="5"/>
      <c r="K117" s="193"/>
      <c r="L117" s="194"/>
      <c r="M117" s="195"/>
    </row>
    <row r="118" spans="1:13" ht="7.5" customHeight="1" x14ac:dyDescent="0.25">
      <c r="B118" s="28"/>
      <c r="C118" s="29"/>
      <c r="D118" s="29"/>
      <c r="E118" s="29"/>
      <c r="F118" s="29"/>
      <c r="G118" s="29"/>
      <c r="H118" s="29"/>
      <c r="I118" s="5"/>
      <c r="J118" s="27"/>
      <c r="K118" s="193"/>
      <c r="L118" s="194"/>
      <c r="M118" s="195"/>
    </row>
    <row r="119" spans="1:13" ht="14.25" customHeight="1" x14ac:dyDescent="0.25">
      <c r="B119" s="114" t="s">
        <v>118</v>
      </c>
      <c r="C119" s="28"/>
      <c r="D119" s="28"/>
      <c r="E119" s="28"/>
      <c r="F119" s="29"/>
      <c r="G119" s="28"/>
      <c r="H119" s="28"/>
      <c r="I119" s="5"/>
      <c r="J119" s="27"/>
      <c r="K119" s="5"/>
      <c r="L119" s="25"/>
      <c r="M119" s="25"/>
    </row>
    <row r="120" spans="1:13" ht="3.75" customHeight="1" x14ac:dyDescent="0.25">
      <c r="B120" s="115"/>
      <c r="C120" s="1"/>
      <c r="D120" s="1"/>
      <c r="E120" s="1"/>
      <c r="F120" s="1"/>
      <c r="G120" s="5"/>
      <c r="H120" s="5"/>
      <c r="I120" s="5"/>
      <c r="J120" s="5"/>
      <c r="K120" s="5"/>
      <c r="L120" s="26"/>
      <c r="M120" s="25"/>
    </row>
    <row r="121" spans="1:13" ht="15.75" customHeight="1" x14ac:dyDescent="0.25">
      <c r="B121" s="4" t="s">
        <v>43</v>
      </c>
      <c r="C121" s="1"/>
      <c r="D121" s="1"/>
      <c r="E121" s="1"/>
      <c r="F121" s="1"/>
      <c r="G121" s="5"/>
      <c r="H121" s="5"/>
      <c r="I121" s="5"/>
      <c r="J121" s="5"/>
      <c r="K121" s="5"/>
      <c r="L121" s="26"/>
    </row>
    <row r="122" spans="1:13" ht="26.25" customHeight="1" x14ac:dyDescent="0.25">
      <c r="B122" s="4"/>
      <c r="C122" s="1"/>
      <c r="D122" s="1"/>
      <c r="E122" s="1"/>
      <c r="F122" s="1"/>
      <c r="G122" s="5"/>
      <c r="H122" s="5"/>
      <c r="I122" s="5"/>
      <c r="J122" s="5"/>
      <c r="K122" s="5"/>
      <c r="L122" s="25"/>
    </row>
    <row r="123" spans="1:13" ht="19.5" customHeight="1" x14ac:dyDescent="0.25">
      <c r="B123" s="4"/>
      <c r="C123" s="1"/>
      <c r="D123" s="1"/>
      <c r="E123" s="1"/>
      <c r="F123" s="1"/>
      <c r="G123" s="5"/>
      <c r="H123" s="5"/>
      <c r="I123" s="5"/>
      <c r="J123" s="5"/>
      <c r="K123" s="5"/>
      <c r="L123" s="24"/>
    </row>
    <row r="124" spans="1:13" ht="34.5" customHeight="1" x14ac:dyDescent="0.25">
      <c r="B124" s="4"/>
      <c r="C124" s="1"/>
      <c r="D124" s="1"/>
      <c r="E124" s="1"/>
      <c r="F124" s="1"/>
      <c r="G124" s="5"/>
      <c r="H124" s="5"/>
      <c r="I124" s="5"/>
      <c r="J124" s="5"/>
      <c r="K124" s="5"/>
      <c r="L124" s="25"/>
    </row>
    <row r="125" spans="1:13" ht="81.75" customHeight="1" x14ac:dyDescent="0.25">
      <c r="B125" s="4"/>
      <c r="C125" s="1"/>
      <c r="D125" s="1"/>
      <c r="E125" s="1"/>
      <c r="F125" s="1"/>
      <c r="G125" s="5"/>
      <c r="H125" s="5"/>
      <c r="I125" s="5"/>
      <c r="J125" s="5"/>
      <c r="K125" s="5"/>
    </row>
    <row r="126" spans="1:13" ht="15.75" customHeight="1" x14ac:dyDescent="0.25">
      <c r="B126" s="4"/>
      <c r="C126" s="1"/>
      <c r="D126" s="1"/>
      <c r="E126" s="1"/>
      <c r="F126" s="1"/>
      <c r="G126" s="5"/>
      <c r="H126" s="5"/>
      <c r="I126" s="5"/>
      <c r="J126" s="5"/>
      <c r="K126" s="5"/>
    </row>
    <row r="127" spans="1:13" ht="27.75" customHeight="1" x14ac:dyDescent="0.25">
      <c r="B127" s="4"/>
      <c r="C127" s="1"/>
      <c r="D127" s="1"/>
      <c r="E127" s="1"/>
      <c r="F127" s="1"/>
      <c r="G127" s="5"/>
      <c r="H127" s="5"/>
      <c r="I127" s="5"/>
      <c r="J127" s="5"/>
      <c r="K127" s="5"/>
    </row>
    <row r="128" spans="1:13" ht="25.5" customHeight="1" x14ac:dyDescent="0.25">
      <c r="B128" s="4"/>
      <c r="C128" s="1"/>
      <c r="D128" s="1"/>
      <c r="E128" s="1"/>
      <c r="F128" s="1"/>
      <c r="G128" s="5"/>
      <c r="H128" s="5"/>
      <c r="I128" s="5"/>
      <c r="J128" s="5"/>
      <c r="K128" s="5"/>
    </row>
    <row r="129" spans="2:11" ht="31.5" customHeight="1" x14ac:dyDescent="0.25">
      <c r="B129" s="4"/>
      <c r="C129" s="1"/>
      <c r="D129" s="1"/>
      <c r="E129" s="1"/>
      <c r="F129" s="1"/>
      <c r="G129" s="5"/>
      <c r="H129" s="5"/>
      <c r="I129" s="5"/>
      <c r="J129" s="5"/>
      <c r="K129" s="5"/>
    </row>
    <row r="130" spans="2:11" ht="26.25" customHeight="1" x14ac:dyDescent="0.25">
      <c r="B130" s="4"/>
      <c r="C130" s="1"/>
      <c r="D130" s="1"/>
      <c r="E130" s="1"/>
      <c r="F130" s="1"/>
      <c r="G130" s="5"/>
      <c r="H130" s="5"/>
      <c r="I130" s="5"/>
      <c r="J130" s="5"/>
      <c r="K130" s="5"/>
    </row>
    <row r="131" spans="2:11" ht="39" customHeight="1" x14ac:dyDescent="0.25">
      <c r="B131" s="4"/>
      <c r="C131" s="1"/>
      <c r="D131" s="1"/>
      <c r="E131" s="1"/>
      <c r="F131" s="1"/>
      <c r="G131" s="5"/>
      <c r="H131" s="5"/>
      <c r="I131" s="5"/>
      <c r="J131" s="5"/>
      <c r="K131" s="5"/>
    </row>
    <row r="132" spans="2:11" ht="36" customHeight="1" x14ac:dyDescent="0.25">
      <c r="B132" s="4"/>
      <c r="C132" s="1"/>
      <c r="D132" s="1"/>
      <c r="E132" s="1"/>
      <c r="F132" s="1"/>
      <c r="G132" s="5"/>
      <c r="H132" s="5"/>
      <c r="I132" s="5"/>
      <c r="J132" s="5"/>
      <c r="K132" s="5"/>
    </row>
    <row r="133" spans="2:11" ht="12.75" customHeight="1" x14ac:dyDescent="0.25">
      <c r="B133" s="4"/>
      <c r="C133" s="1"/>
      <c r="D133" s="1"/>
      <c r="E133" s="1"/>
      <c r="F133" s="1"/>
      <c r="G133" s="5"/>
      <c r="H133" s="5"/>
      <c r="I133" s="5"/>
      <c r="J133" s="5"/>
      <c r="K133" s="5"/>
    </row>
    <row r="142" spans="2:11" x14ac:dyDescent="0.25">
      <c r="I142" t="s">
        <v>15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B117:D117"/>
    <mergeCell ref="A44:K44"/>
    <mergeCell ref="B72:K72"/>
    <mergeCell ref="B104:K104"/>
    <mergeCell ref="B73:K73"/>
    <mergeCell ref="B87:K87"/>
    <mergeCell ref="A56:K56"/>
    <mergeCell ref="B93:K93"/>
    <mergeCell ref="A1:L1"/>
    <mergeCell ref="A2:L2"/>
    <mergeCell ref="B6:L6"/>
    <mergeCell ref="A7:K7"/>
    <mergeCell ref="A18:K18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54" orientation="landscape" r:id="rId1"/>
  <rowBreaks count="2" manualBreakCount="2">
    <brk id="55" max="11" man="1"/>
    <brk id="12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10"/>
  <sheetViews>
    <sheetView workbookViewId="0">
      <selection activeCell="C8" sqref="C8"/>
    </sheetView>
  </sheetViews>
  <sheetFormatPr defaultRowHeight="15" x14ac:dyDescent="0.25"/>
  <cols>
    <col min="2" max="2" width="27.85546875" customWidth="1"/>
    <col min="8" max="10" width="11.28515625" bestFit="1" customWidth="1"/>
  </cols>
  <sheetData>
    <row r="7" spans="1:13" ht="15.75" thickBot="1" x14ac:dyDescent="0.3"/>
    <row r="8" spans="1:13" s="25" customFormat="1" ht="63.75" x14ac:dyDescent="0.2">
      <c r="A8" s="8" t="s">
        <v>12</v>
      </c>
      <c r="B8" s="9" t="s">
        <v>11</v>
      </c>
      <c r="C8" s="10" t="s">
        <v>14</v>
      </c>
      <c r="D8" s="11">
        <v>1001200</v>
      </c>
      <c r="E8" s="10">
        <v>411</v>
      </c>
      <c r="F8" s="11">
        <v>225</v>
      </c>
      <c r="G8" s="12">
        <v>0</v>
      </c>
      <c r="H8" s="12">
        <f>H10</f>
        <v>3752000</v>
      </c>
      <c r="I8" s="12">
        <f>I10</f>
        <v>1575803</v>
      </c>
      <c r="J8" s="12">
        <f>J10</f>
        <v>1575803</v>
      </c>
      <c r="K8" s="12">
        <v>0</v>
      </c>
      <c r="L8" s="13"/>
      <c r="M8" s="14"/>
    </row>
    <row r="9" spans="1:13" s="25" customFormat="1" ht="12.75" x14ac:dyDescent="0.2">
      <c r="A9" s="15"/>
      <c r="B9" s="2" t="s">
        <v>10</v>
      </c>
      <c r="C9" s="6"/>
      <c r="D9" s="6"/>
      <c r="E9" s="6"/>
      <c r="F9" s="3"/>
      <c r="G9" s="7"/>
      <c r="H9" s="7"/>
      <c r="I9" s="7"/>
      <c r="J9" s="7"/>
      <c r="K9" s="7"/>
      <c r="L9" s="6"/>
      <c r="M9" s="16"/>
    </row>
    <row r="10" spans="1:13" s="25" customFormat="1" ht="13.5" thickBot="1" x14ac:dyDescent="0.25">
      <c r="A10" s="22"/>
      <c r="B10" s="23" t="s">
        <v>13</v>
      </c>
      <c r="C10" s="17" t="s">
        <v>14</v>
      </c>
      <c r="D10" s="18">
        <v>1001200</v>
      </c>
      <c r="E10" s="17">
        <v>411</v>
      </c>
      <c r="F10" s="18">
        <v>225</v>
      </c>
      <c r="G10" s="19">
        <v>0</v>
      </c>
      <c r="H10" s="19">
        <v>3752000</v>
      </c>
      <c r="I10" s="19">
        <v>1575803</v>
      </c>
      <c r="J10" s="19">
        <v>1575803</v>
      </c>
      <c r="K10" s="19">
        <v>0</v>
      </c>
      <c r="L10" s="20"/>
      <c r="M10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Романенко</dc:creator>
  <cp:lastModifiedBy>Ивашкина</cp:lastModifiedBy>
  <cp:lastPrinted>2021-11-09T07:25:14Z</cp:lastPrinted>
  <dcterms:created xsi:type="dcterms:W3CDTF">2014-01-20T09:17:56Z</dcterms:created>
  <dcterms:modified xsi:type="dcterms:W3CDTF">2022-02-09T12:19:06Z</dcterms:modified>
</cp:coreProperties>
</file>