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285" windowWidth="15765" windowHeight="12555"/>
  </bookViews>
  <sheets>
    <sheet name="приложение" sheetId="5" r:id="rId1"/>
  </sheets>
  <definedNames>
    <definedName name="_xlnm._FilterDatabase" localSheetId="0" hidden="1">приложение!$A$4:$H$166</definedName>
    <definedName name="_xlnm.Print_Titles" localSheetId="0">приложение!$4:$4</definedName>
    <definedName name="_xlnm.Print_Area" localSheetId="0">приложение!$A$1:$H$166</definedName>
  </definedNames>
  <calcPr calcId="145621"/>
</workbook>
</file>

<file path=xl/calcChain.xml><?xml version="1.0" encoding="utf-8"?>
<calcChain xmlns="http://schemas.openxmlformats.org/spreadsheetml/2006/main">
  <c r="H63" i="5" l="1"/>
  <c r="H62" i="5" s="1"/>
  <c r="G63" i="5"/>
  <c r="G62" i="5" s="1"/>
  <c r="G106" i="5"/>
  <c r="G104" i="5"/>
  <c r="H102" i="5" l="1"/>
  <c r="H103" i="5"/>
  <c r="G101" i="5"/>
  <c r="H101" i="5" s="1"/>
  <c r="G99" i="5"/>
  <c r="H99" i="5" s="1"/>
  <c r="G97" i="5"/>
  <c r="H97" i="5" s="1"/>
  <c r="G95" i="5"/>
  <c r="H95" i="5" s="1"/>
  <c r="G92" i="5"/>
  <c r="F92" i="5"/>
  <c r="G90" i="5"/>
  <c r="H90" i="5" s="1"/>
  <c r="G88" i="5"/>
  <c r="H88" i="5" s="1"/>
  <c r="G84" i="5"/>
  <c r="H84" i="5" s="1"/>
  <c r="G82" i="5"/>
  <c r="H82" i="5" s="1"/>
  <c r="G80" i="5"/>
  <c r="H80" i="5" s="1"/>
  <c r="G78" i="5"/>
  <c r="G76" i="5"/>
  <c r="F76" i="5"/>
  <c r="G74" i="5"/>
  <c r="F74" i="5"/>
  <c r="G71" i="5"/>
  <c r="G68" i="5"/>
  <c r="G66" i="5"/>
  <c r="H66" i="5" s="1"/>
  <c r="H65" i="5"/>
  <c r="H67" i="5"/>
  <c r="H68" i="5"/>
  <c r="H69" i="5"/>
  <c r="H70" i="5"/>
  <c r="H71" i="5"/>
  <c r="H72" i="5"/>
  <c r="H73" i="5"/>
  <c r="H75" i="5"/>
  <c r="H77" i="5"/>
  <c r="H78" i="5"/>
  <c r="H79" i="5"/>
  <c r="H81" i="5"/>
  <c r="H83" i="5"/>
  <c r="H85" i="5"/>
  <c r="H86" i="5"/>
  <c r="H87" i="5"/>
  <c r="H89" i="5"/>
  <c r="H91" i="5"/>
  <c r="H93" i="5"/>
  <c r="H94" i="5"/>
  <c r="H96" i="5"/>
  <c r="H98" i="5"/>
  <c r="H100" i="5"/>
  <c r="H104" i="5"/>
  <c r="H105" i="5"/>
  <c r="H106" i="5"/>
  <c r="H107" i="5"/>
  <c r="H108" i="5"/>
  <c r="H109" i="5"/>
  <c r="G64" i="5"/>
  <c r="H61" i="5"/>
  <c r="G60" i="5"/>
  <c r="G59" i="5" s="1"/>
  <c r="G58" i="5" s="1"/>
  <c r="H54" i="5"/>
  <c r="H55" i="5"/>
  <c r="H53" i="5"/>
  <c r="H52" i="5"/>
  <c r="H56" i="5"/>
  <c r="H57" i="5"/>
  <c r="G56" i="5"/>
  <c r="G53" i="5" s="1"/>
  <c r="G52" i="5" s="1"/>
  <c r="H51" i="5"/>
  <c r="G49" i="5"/>
  <c r="G46" i="5" s="1"/>
  <c r="G45" i="5" s="1"/>
  <c r="H47" i="5"/>
  <c r="H48" i="5"/>
  <c r="H50" i="5"/>
  <c r="G43" i="5"/>
  <c r="G42" i="5" s="1"/>
  <c r="H42" i="5" s="1"/>
  <c r="G40" i="5"/>
  <c r="H40" i="5" s="1"/>
  <c r="G38" i="5"/>
  <c r="H38" i="5" s="1"/>
  <c r="F35" i="5"/>
  <c r="G36" i="5"/>
  <c r="G35" i="5" s="1"/>
  <c r="F36" i="5"/>
  <c r="H36" i="5" s="1"/>
  <c r="H37" i="5"/>
  <c r="H39" i="5"/>
  <c r="H41" i="5"/>
  <c r="H44" i="5"/>
  <c r="H29" i="5"/>
  <c r="H30" i="5"/>
  <c r="H31" i="5"/>
  <c r="H33" i="5"/>
  <c r="G32" i="5"/>
  <c r="H32" i="5" s="1"/>
  <c r="G28" i="5"/>
  <c r="H28" i="5" s="1"/>
  <c r="F20" i="5"/>
  <c r="G20" i="5"/>
  <c r="H20" i="5" s="1"/>
  <c r="E20" i="5"/>
  <c r="H21" i="5"/>
  <c r="H22" i="5"/>
  <c r="H24" i="5"/>
  <c r="H25" i="5"/>
  <c r="H26" i="5"/>
  <c r="G25" i="5"/>
  <c r="G19" i="5" s="1"/>
  <c r="G23" i="5"/>
  <c r="H23" i="5" s="1"/>
  <c r="G14" i="5"/>
  <c r="G13" i="5" s="1"/>
  <c r="H13" i="5" s="1"/>
  <c r="H15" i="5"/>
  <c r="H16" i="5"/>
  <c r="H17" i="5"/>
  <c r="H18" i="5"/>
  <c r="H8" i="5"/>
  <c r="H9" i="5"/>
  <c r="H10" i="5"/>
  <c r="H11" i="5"/>
  <c r="H12" i="5"/>
  <c r="H64" i="5" l="1"/>
  <c r="H43" i="5"/>
  <c r="H35" i="5"/>
  <c r="G34" i="5"/>
  <c r="G27" i="5"/>
  <c r="H27" i="5" s="1"/>
  <c r="H14" i="5"/>
  <c r="G7" i="5"/>
  <c r="G6" i="5" l="1"/>
  <c r="H7" i="5"/>
  <c r="H158" i="5"/>
  <c r="H159" i="5"/>
  <c r="H160" i="5"/>
  <c r="H161" i="5"/>
  <c r="H162" i="5"/>
  <c r="H163" i="5"/>
  <c r="H155" i="5"/>
  <c r="G111" i="5"/>
  <c r="H111" i="5" s="1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4" i="5"/>
  <c r="H145" i="5"/>
  <c r="H146" i="5"/>
  <c r="H147" i="5"/>
  <c r="H148" i="5"/>
  <c r="H149" i="5"/>
  <c r="H150" i="5"/>
  <c r="H151" i="5"/>
  <c r="H152" i="5"/>
  <c r="H153" i="5"/>
  <c r="H154" i="5"/>
  <c r="H156" i="5"/>
  <c r="H157" i="5"/>
  <c r="H164" i="5"/>
  <c r="H165" i="5"/>
  <c r="H110" i="5"/>
  <c r="G5" i="5" l="1"/>
  <c r="H6" i="5"/>
  <c r="F110" i="5"/>
  <c r="E110" i="5"/>
  <c r="G166" i="5" l="1"/>
  <c r="F106" i="5"/>
  <c r="D63" i="5"/>
  <c r="E63" i="5"/>
  <c r="F71" i="5" l="1"/>
  <c r="E106" i="5"/>
  <c r="F97" i="5"/>
  <c r="F88" i="5"/>
  <c r="F84" i="5"/>
  <c r="F82" i="5"/>
  <c r="F80" i="5"/>
  <c r="F78" i="5"/>
  <c r="F95" i="5"/>
  <c r="F104" i="5"/>
  <c r="F99" i="5"/>
  <c r="F90" i="5"/>
  <c r="F68" i="5"/>
  <c r="F64" i="5"/>
  <c r="F60" i="5"/>
  <c r="F59" i="5" s="1"/>
  <c r="F58" i="5" s="1"/>
  <c r="F54" i="5"/>
  <c r="F56" i="5"/>
  <c r="F45" i="5"/>
  <c r="F40" i="5"/>
  <c r="F43" i="5"/>
  <c r="F42" i="5" s="1"/>
  <c r="F38" i="5"/>
  <c r="F25" i="5"/>
  <c r="F23" i="5"/>
  <c r="F19" i="5" s="1"/>
  <c r="F28" i="5"/>
  <c r="F32" i="5"/>
  <c r="F14" i="5"/>
  <c r="F13" i="5" s="1"/>
  <c r="F7" i="5"/>
  <c r="F6" i="5" s="1"/>
  <c r="F53" i="5" l="1"/>
  <c r="F52" i="5" s="1"/>
  <c r="F34" i="5"/>
  <c r="H34" i="5" s="1"/>
  <c r="F63" i="5"/>
  <c r="F62" i="5" s="1"/>
  <c r="F27" i="5"/>
  <c r="F5" i="5" l="1"/>
  <c r="F166" i="5" s="1"/>
  <c r="E23" i="5"/>
  <c r="E19" i="5" s="1"/>
  <c r="E104" i="5"/>
  <c r="E62" i="5" s="1"/>
  <c r="E60" i="5"/>
  <c r="H60" i="5" s="1"/>
  <c r="E43" i="5"/>
  <c r="E42" i="5" s="1"/>
  <c r="E40" i="5"/>
  <c r="E28" i="5"/>
  <c r="E32" i="5"/>
  <c r="E59" i="5" l="1"/>
  <c r="H59" i="5" s="1"/>
  <c r="E34" i="5"/>
  <c r="E27" i="5"/>
  <c r="E58" i="5" l="1"/>
  <c r="H58" i="5" s="1"/>
  <c r="C95" i="5"/>
  <c r="C92" i="5"/>
  <c r="H92" i="5" s="1"/>
  <c r="C90" i="5"/>
  <c r="C86" i="5"/>
  <c r="C84" i="5"/>
  <c r="C82" i="5"/>
  <c r="C80" i="5"/>
  <c r="C76" i="5"/>
  <c r="H76" i="5" s="1"/>
  <c r="C74" i="5"/>
  <c r="H74" i="5" s="1"/>
  <c r="C71" i="5"/>
  <c r="C68" i="5"/>
  <c r="C66" i="5"/>
  <c r="C64" i="5"/>
  <c r="D106" i="5"/>
  <c r="C106" i="5"/>
  <c r="D104" i="5"/>
  <c r="C104" i="5"/>
  <c r="D99" i="5"/>
  <c r="C99" i="5"/>
  <c r="D53" i="5"/>
  <c r="D52" i="5" s="1"/>
  <c r="C56" i="5"/>
  <c r="C54" i="5"/>
  <c r="D46" i="5"/>
  <c r="D45" i="5" s="1"/>
  <c r="C49" i="5"/>
  <c r="H49" i="5" s="1"/>
  <c r="D42" i="5"/>
  <c r="D35" i="5"/>
  <c r="C43" i="5"/>
  <c r="C40" i="5"/>
  <c r="C38" i="5"/>
  <c r="C36" i="5"/>
  <c r="D27" i="5"/>
  <c r="C30" i="5"/>
  <c r="C28" i="5"/>
  <c r="D25" i="5"/>
  <c r="C25" i="5"/>
  <c r="D23" i="5"/>
  <c r="C23" i="5"/>
  <c r="D20" i="5"/>
  <c r="C20" i="5"/>
  <c r="D14" i="5"/>
  <c r="C14" i="5"/>
  <c r="D6" i="5"/>
  <c r="C7" i="5"/>
  <c r="D62" i="5" l="1"/>
  <c r="C63" i="5"/>
  <c r="C62" i="5" s="1"/>
  <c r="C42" i="5"/>
  <c r="C6" i="5"/>
  <c r="C13" i="5"/>
  <c r="E5" i="5"/>
  <c r="E166" i="5" s="1"/>
  <c r="D19" i="5"/>
  <c r="C19" i="5"/>
  <c r="C35" i="5"/>
  <c r="C27" i="5"/>
  <c r="C53" i="5"/>
  <c r="C46" i="5"/>
  <c r="H46" i="5" s="1"/>
  <c r="D34" i="5"/>
  <c r="D155" i="5"/>
  <c r="D110" i="5" s="1"/>
  <c r="H19" i="5" l="1"/>
  <c r="C45" i="5"/>
  <c r="H45" i="5" s="1"/>
  <c r="C52" i="5"/>
  <c r="C34" i="5"/>
  <c r="D5" i="5"/>
  <c r="D166" i="5" s="1"/>
  <c r="C5" i="5" l="1"/>
  <c r="H5" i="5" s="1"/>
  <c r="C166" i="5" l="1"/>
  <c r="H166" i="5" s="1"/>
</calcChain>
</file>

<file path=xl/sharedStrings.xml><?xml version="1.0" encoding="utf-8"?>
<sst xmlns="http://schemas.openxmlformats.org/spreadsheetml/2006/main" count="334" uniqueCount="322">
  <si>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</si>
  <si>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</si>
  <si>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</si>
  <si>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</si>
  <si>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</si>
  <si>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</si>
  <si>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</si>
  <si>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</si>
  <si>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</si>
  <si>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</si>
  <si>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</si>
  <si>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компенсации затрат государства</t>
  </si>
  <si>
    <t>БЕЗВОЗМЕЗДНЫЕ ПОСТУПЛЕНИЯ</t>
  </si>
  <si>
    <t>Плата за размещение отходов производства и потребления</t>
  </si>
  <si>
    <t>Плата за размещение отходов производства</t>
  </si>
  <si>
    <t>(в рублях)</t>
  </si>
  <si>
    <t>Акцизы по подакцизным товарам (продукции), производимым на территории Российской Федерации</t>
  </si>
  <si>
    <t xml:space="preserve">1 01 02000 01 0000 110   </t>
  </si>
  <si>
    <t>1 01 02010 01 0000 110</t>
  </si>
  <si>
    <t>1 01 02020 01 0000 110</t>
  </si>
  <si>
    <t xml:space="preserve">1 01 02030 01 0000 110   </t>
  </si>
  <si>
    <t>1 01 02040 01 0000 110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</si>
  <si>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</si>
  <si>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</si>
  <si>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</si>
  <si>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</si>
  <si>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</si>
  <si>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 xml:space="preserve">1 05 00000 00 0000 000   </t>
  </si>
  <si>
    <t xml:space="preserve">Единый сельскохозяйственный налог </t>
  </si>
  <si>
    <t>Налог, взимаемый в связи  с применением патентной  системы налогообложения</t>
  </si>
  <si>
    <t>1 05 04020 02 0000 110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</si>
  <si>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</si>
  <si>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</si>
  <si>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</si>
  <si>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</si>
  <si>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 xml:space="preserve">1 11 00000 00 0000 000   </t>
  </si>
  <si>
    <t>1 11 05000 00 0000 120</t>
  </si>
  <si>
    <t xml:space="preserve">1 11 05010 00 0000 120   </t>
  </si>
  <si>
    <t>Доходы, получаемые в виде арендной платы  за земли после разграничения  государственной   собственности  на землю, а также средства от продажи права на заключение договоров аренды указанных земельных участков 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</si>
  <si>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</si>
  <si>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</si>
  <si>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1 11 07000 00 0000 120</t>
  </si>
  <si>
    <t xml:space="preserve">1 11 07010 00 0000 120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</si>
  <si>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</si>
  <si>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</si>
  <si>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</si>
  <si>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</si>
  <si>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</si>
  <si>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</si>
  <si>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</si>
  <si>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1 12 01041 01 0000 120</t>
  </si>
  <si>
    <t>1 13 00000 00 0000 000</t>
  </si>
  <si>
    <t>1 13 02995 05 0000 130</t>
  </si>
  <si>
    <t>Прочие доходы от компенсации затрат бюджетов муниципальных районов</t>
  </si>
  <si>
    <t xml:space="preserve">1 16 00000 00 0000 000   </t>
  </si>
  <si>
    <t xml:space="preserve"> ШТРАФЫ,САНКЦИИ,ВОЗМЕЩЕНИЕ УЩЕРБА</t>
  </si>
  <si>
    <t>1 16 01073 01 0000 140</t>
  </si>
  <si>
    <t>1 16 01203 01 0000 140</t>
  </si>
  <si>
    <t>1 16 01053 01 0000 140</t>
  </si>
  <si>
    <t>1 16 01083 01 0000 140</t>
  </si>
  <si>
    <t>1 16 01143 01 0000 140</t>
  </si>
  <si>
    <t>1 16 01153 01 0000 140</t>
  </si>
  <si>
    <t>1 13 02065 05 0000 130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</si>
  <si>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</si>
  <si>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</si>
  <si>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</si>
  <si>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 xml:space="preserve">Дотации бюджетам муниципальных районов на выравнивание бюджетной обеспеченности из бюджета субъекта Российской Федерации  </t>
  </si>
  <si>
    <t>Дотации бюджетам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</si>
  <si>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</si>
  <si>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</si>
  <si>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</si>
  <si>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</si>
  <si>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и реконструкцию (модернизацию) объектов питьевого водоснабжения</t>
  </si>
  <si>
    <t>Субсидии муниципальным районам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</si>
  <si>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</si>
  <si>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</si>
  <si>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</si>
  <si>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</si>
  <si>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 на поддержку отрасли культуры</t>
  </si>
  <si>
    <t>Субсидии бюджетам муниципальных районов  на поддержку отрасли культуры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</si>
  <si>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</si>
  <si>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</si>
  <si>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</si>
  <si>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</si>
  <si>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</si>
  <si>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</si>
  <si>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</si>
  <si>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</si>
  <si>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</si>
  <si>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</si>
  <si>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</si>
  <si>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</si>
  <si>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</si>
  <si>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</si>
  <si>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</si>
  <si>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</si>
  <si>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</si>
  <si>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</si>
  <si>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Код бюджетной классификации</t>
  </si>
  <si>
    <t>Наименование  доходов</t>
  </si>
  <si>
    <t>2022 год (от 15.12.2021 года № 6-36-1)</t>
  </si>
  <si>
    <t xml:space="preserve">1 00 00000 00 0000 000 </t>
  </si>
  <si>
    <t xml:space="preserve">1 01 00000 00 0000 000   </t>
  </si>
  <si>
    <t xml:space="preserve">﻿Налог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</si>
  <si>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﻿Налог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</si>
  <si>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﻿Налог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</si>
  <si>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﻿Налог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</si>
  <si>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</si>
  <si>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</si>
  <si>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1 03 00000 00 0000 000</t>
  </si>
  <si>
    <t>НАЛОГИ НА ТОВАРЫ (РАБОТЫ, УСЛУГИ), РЕАЛИЗУЕМЫЕ НА ТЕРРИТОРИИ РОССИЙСКОЙ ФЕДЕРАЦИИ</t>
  </si>
  <si>
    <t xml:space="preserve">﻿Доходы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</si>
  <si>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﻿Доходы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</si>
  <si>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﻿Доходы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</si>
  <si>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﻿Доходы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</si>
  <si>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1 05 04000 02  0000 110</t>
  </si>
  <si>
    <t xml:space="preserve">﻿Налог, взимаемый в связи с применением патентной системы налогообложения, зачисляемый в бюджеты муниципальных районов
</t>
  </si>
  <si>
    <t xml:space="preserve">﻿Государственная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</si>
  <si>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﻿Доходы,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</si>
  <si>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﻿Доходы,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</si>
  <si>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</si>
  <si>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﻿Доходы,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</si>
  <si>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1 11 05020 00 0000 120</t>
  </si>
  <si>
    <t>111 05025 05 0000 120</t>
  </si>
  <si>
    <t>1 11 05030 00 0000 120</t>
  </si>
  <si>
    <t xml:space="preserve">﻿Доходы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</si>
  <si>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﻿Доходы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</si>
  <si>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</si>
  <si>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ОКАЗАНИЯ ПЛАТНЫХ УСЛУГ И КОМПЕНСАЦИИ ЗАТРАТ ГОСУДАРСТВА</t>
  </si>
  <si>
    <t>1 13 02000 00  0000 130</t>
  </si>
  <si>
    <t>1 13 02060 00 0000 130</t>
  </si>
  <si>
    <t xml:space="preserve">﻿Доходы, поступающие в порядке возмещения расходов, понесенных в связи с эксплуатацией имущества
</t>
  </si>
  <si>
    <t xml:space="preserve">﻿Доходы, поступающие в порядке возмещения расходов, понесенных в связи с эксплуатацией имущества муниципальных районов
</t>
  </si>
  <si>
    <t>1 13 02990 00 0000 130</t>
  </si>
  <si>
    <t>Прочие 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</si>
  <si>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</si>
  <si>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</si>
  <si>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</si>
  <si>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</si>
  <si>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</si>
  <si>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</si>
  <si>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</si>
  <si>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</si>
  <si>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</si>
  <si>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 на развитие сети учреждений культурно-досугового типа</t>
  </si>
  <si>
    <t>Субсидии бюджетам муниципальных районов на развитие сети учреждений культурно-досугового типа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</si>
  <si>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</si>
  <si>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41 103 869,61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</si>
  <si>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</si>
  <si>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</si>
  <si>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</si>
  <si>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</si>
  <si>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</si>
  <si>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000 202 15002 00 0000 150</t>
  </si>
  <si>
    <t>000 202 15002 05 0000 150</t>
  </si>
  <si>
    <t>000 2 02 20000 00 0000 150</t>
  </si>
  <si>
    <t>000 2 02 20077 00 0000 150</t>
  </si>
  <si>
    <t>000 2 02 20077 05 0000 150</t>
  </si>
  <si>
    <t>000 2 02 20216 00 0000 150</t>
  </si>
  <si>
    <t>000 2 02 20216 05 0000 150</t>
  </si>
  <si>
    <t>000 2 02 25243 00 0000 150</t>
  </si>
  <si>
    <t>000 2 02 25243 05 0000 150</t>
  </si>
  <si>
    <t>000 2 02 25304 00 0000 150</t>
  </si>
  <si>
    <t>000 2 02 25304 05 0000 150</t>
  </si>
  <si>
    <t>000 2 02 25497 00 0000 150</t>
  </si>
  <si>
    <t>000 2 02 25497 05 0000 150</t>
  </si>
  <si>
    <t>000 2 02 25513 00 0000 150</t>
  </si>
  <si>
    <t>000 2 02 25513 05 0000 150</t>
  </si>
  <si>
    <t>000 2 02 25519 00 0000 150</t>
  </si>
  <si>
    <t>000 2 02 25519 05 0000 150</t>
  </si>
  <si>
    <t>000 202  27576 00 0000 150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</si>
  <si>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</si>
  <si>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000 202  27576 05 0000 150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</si>
  <si>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</si>
  <si>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</si>
  <si>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</si>
  <si>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</si>
  <si>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</si>
  <si>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</si>
  <si>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</si>
  <si>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</si>
  <si>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</si>
  <si>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</si>
  <si>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000 2 02 35118 00 0000 150</t>
  </si>
  <si>
    <t>000 2 02 35118 05 0000 150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</si>
  <si>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</si>
  <si>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</si>
  <si>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</si>
  <si>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</si>
  <si>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</si>
  <si>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000 2 02 45303 00 0000 150</t>
  </si>
  <si>
    <t>000 2 02 45303 05 0000 150</t>
  </si>
  <si>
    <t>000 2 18 00000 00 0000 150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</si>
  <si>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</si>
  <si>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ВСЕГО:</t>
  </si>
  <si>
    <t>Сумма на 2022 год
(с учетом изменений)</t>
  </si>
  <si>
    <t>Решение от 02.03.2022 № 6-38-3</t>
  </si>
  <si>
    <t xml:space="preserve">1 05 02000 02 0000 110   </t>
  </si>
  <si>
    <t>Единый налог на вмененный доход для отдельных видов деятельности</t>
  </si>
  <si>
    <t xml:space="preserve">1 05 02010 02 0000 110   </t>
  </si>
  <si>
    <t xml:space="preserve">Единый налог на вмененный доход для отдельных видов деятельности  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</si>
  <si>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</si>
  <si>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</si>
  <si>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</si>
  <si>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1 05 03010 01 0000 110</t>
  </si>
  <si>
    <t>1 08 07000 01 0000 110</t>
  </si>
  <si>
    <t>1 08 07150 01 0000 110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</si>
  <si>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</si>
  <si>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</si>
  <si>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1 12 0142 01 0000 120</t>
  </si>
  <si>
    <t>Плата за размещение твердых коммунальных отходов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</si>
  <si>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</si>
  <si>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</si>
  <si>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</si>
  <si>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</si>
  <si>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</si>
  <si>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</si>
  <si>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</si>
  <si>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</si>
  <si>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</si>
  <si>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</si>
  <si>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</si>
  <si>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</si>
  <si>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</si>
  <si>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</si>
  <si>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</si>
  <si>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</si>
  <si>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</si>
  <si>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</si>
  <si>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</si>
  <si>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</si>
  <si>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</si>
  <si>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</si>
  <si>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</si>
  <si>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</si>
  <si>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</si>
  <si>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</si>
  <si>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</si>
  <si>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</si>
  <si>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</si>
  <si>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</si>
  <si>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1 16 01000 01 0000 140</t>
  </si>
  <si>
    <t>1 16 01060 01 0000 140</t>
  </si>
  <si>
    <t>1 16 0106301 0000 140</t>
  </si>
  <si>
    <t>1 16 01090 01 0000 140</t>
  </si>
  <si>
    <t>1 16 01093 01 0000 140</t>
  </si>
  <si>
    <t>1 16 01110 01 0000 140</t>
  </si>
  <si>
    <t>1 16 01113 01 0000 140</t>
  </si>
  <si>
    <t>1 16 01130 01 0000 140</t>
  </si>
  <si>
    <t>1 16 01133 01 0000 140</t>
  </si>
  <si>
    <t>1 16 01140 01 0000 140</t>
  </si>
  <si>
    <t>1 16 01150 01 0000 140</t>
  </si>
  <si>
    <t>1 16 01170 01 0000 140</t>
  </si>
  <si>
    <t>1 16 01173 01 0000 140</t>
  </si>
  <si>
    <t>1 16 01180 01 0000 140</t>
  </si>
  <si>
    <t>1 16 01190 01 0000 140</t>
  </si>
  <si>
    <t>1 16 01194 01 0000 140</t>
  </si>
  <si>
    <t>1 16 01193 01 0000140</t>
  </si>
  <si>
    <t>1 16 01200 01 0000 140</t>
  </si>
  <si>
    <t>1 16 02000 02 0000 140</t>
  </si>
  <si>
    <t>1 16 02010 02 0000 140</t>
  </si>
  <si>
    <t>1 16 09000 00 0000 140</t>
  </si>
  <si>
    <t>1 16 09040 05 0000 140</t>
  </si>
  <si>
    <t>1 16 10120 00 0000 140</t>
  </si>
  <si>
    <t>1 16 10123 01 0000 140</t>
  </si>
  <si>
    <t>1 16 10129 01 0000 140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</si>
  <si>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</si>
  <si>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</si>
  <si>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1 16 01070 01 0000 140</t>
  </si>
  <si>
    <t>1 16 01074 01 0000 140</t>
  </si>
  <si>
    <t>1 16 01080 01 0000 140</t>
  </si>
  <si>
    <t>1 16 01084 01 0000 140</t>
  </si>
  <si>
    <t>Решение от 28.06.2022 № 6-40-2</t>
  </si>
  <si>
    <t>Решение от 28.09.2022 № 6-42-1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</si>
  <si>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</si>
  <si>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</si>
  <si>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</si>
  <si>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</si>
  <si>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</si>
  <si>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</si>
  <si>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</si>
  <si>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</si>
  <si>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</si>
  <si>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﻿1 16 11050 01 0000 140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</si>
  <si>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</si>
  <si>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</si>
  <si>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</si>
  <si>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000 1160111001 0000 140</t>
  </si>
  <si>
    <t>1160117001 0000 140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</si>
  <si>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</si>
  <si>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1 16 01330 01 0000 140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</si>
  <si>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</si>
  <si>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</si>
  <si>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>000 202 25750 00 0000 150</t>
  </si>
  <si>
    <t>000 202 25750 05 0000 150</t>
  </si>
  <si>
    <t>Субсидии бюджетам за счет средств резервного фонда Правительства Российской Федерации</t>
  </si>
  <si>
    <t>Субсидии бюджетам муниципальных районов за счет средств резервного фонда Правительства Российской Федерации</t>
  </si>
  <si>
    <t>000 202 29001 05 0000 150</t>
  </si>
  <si>
    <t>Субсидии бюджетам 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</si>
  <si>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</si>
  <si>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000 202  25576 00 0000 150</t>
  </si>
  <si>
    <t>000 202  25576 05 0000 150</t>
  </si>
  <si>
    <t xml:space="preserve"> 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</si>
  <si>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</si>
  <si>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</si>
  <si>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</si>
  <si>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Сведения о внесенных в течение 2022 года изменениях, внесенных в решение Брянского районного Совета народных депутатов "О бюджете Брянского муниципального района Брянской области на 2022 год и на плановый период 2023 и 2024 годов", в части доходов на 2022 год</t>
  </si>
  <si>
    <t>Решение от 22.12.2022 № 6-46-1</t>
  </si>
  <si>
    <t>000 2 02 19999 00 0000 150</t>
  </si>
  <si>
    <t>000 2 02 19999 05 0000 150</t>
  </si>
  <si>
    <t xml:space="preserve">Прочие дотации бюджетам </t>
  </si>
  <si>
    <t>Прочие дотации бюджетам муниципальных районов</t>
  </si>
  <si>
    <t>000 2 02 45179 00 0000 150</t>
  </si>
  <si>
    <t>000 2 02 45179 05 0000 150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</si>
  <si>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</si>
  <si>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</si>
  <si>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1 16 07000 00 0000 140</t>
  </si>
  <si>
    <t>Штрафы, неустойки, пени, уплаченнцые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внебюджетнвм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</si>
  <si>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1 16 07010 05 0000 140</t>
  </si>
  <si>
    <t>1 16 07090 05 0000 140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</si>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</sst>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color rgb="FF000000"/>
      <name val="Arial Cyr"/>
    </font>
    <font>
      <sz val="10"/>
      <name val="Arial Cyr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8">
    <xf numFmtId="0" fontId="0" fillId="0" borderId="0"/>
    <xf numFmtId="1" fontId="8" fillId="0" borderId="4">
      <alignment horizontal="center" vertical="top" shrinkToFit="1"/>
    </xf>
    <xf numFmtId="0" fontId="9" fillId="0" borderId="5">
      <alignment horizontal="left" wrapText="1" indent="2"/>
    </xf>
    <xf numFmtId="49" fontId="8" fillId="0" borderId="4">
      <alignment horizontal="left" vertical="top" wrapText="1"/>
    </xf>
    <xf numFmtId="4" fontId="8" fillId="0" borderId="4">
      <alignment horizontal="right" vertical="top" shrinkToFit="1"/>
    </xf>
    <xf numFmtId="49" fontId="9" fillId="0" borderId="4">
      <alignment horizontal="center"/>
    </xf>
    <xf numFmtId="4" fontId="10" fillId="2" borderId="4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12" fillId="0" borderId="5">
      <alignment horizontal="left" wrapText="1" indent="2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7">
      <alignment horizontal="left" wrapText="1" indent="2"/>
    </xf>
    <xf numFmtId="49" fontId="16" fillId="0" borderId="9">
      <alignment horizontal="center"/>
    </xf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19" fillId="0" borderId="0"/>
    <xf numFmtId="0" fontId="20" fillId="4" borderId="0"/>
    <xf numFmtId="0" fontId="8" fillId="4" borderId="0"/>
    <xf numFmtId="0" fontId="20" fillId="0" borderId="0">
      <alignment wrapText="1"/>
    </xf>
    <xf numFmtId="0" fontId="8" fillId="0" borderId="0">
      <alignment wrapText="1"/>
    </xf>
    <xf numFmtId="0" fontId="20" fillId="0" borderId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0" fillId="0" borderId="0">
      <alignment horizontal="right"/>
    </xf>
    <xf numFmtId="0" fontId="8" fillId="0" borderId="0">
      <alignment horizontal="right"/>
    </xf>
    <xf numFmtId="0" fontId="20" fillId="4" borderId="10"/>
    <xf numFmtId="0" fontId="8" fillId="4" borderId="10"/>
    <xf numFmtId="0" fontId="20" fillId="0" borderId="4">
      <alignment horizontal="center" vertical="center" wrapText="1"/>
    </xf>
    <xf numFmtId="0" fontId="8" fillId="0" borderId="4">
      <alignment horizontal="center" vertical="center" wrapText="1"/>
    </xf>
    <xf numFmtId="0" fontId="20" fillId="4" borderId="11"/>
    <xf numFmtId="0" fontId="8" fillId="4" borderId="11"/>
    <xf numFmtId="0" fontId="20" fillId="4" borderId="0">
      <alignment shrinkToFit="1"/>
    </xf>
    <xf numFmtId="0" fontId="8" fillId="4" borderId="0">
      <alignment shrinkToFit="1"/>
    </xf>
    <xf numFmtId="0" fontId="23" fillId="0" borderId="11">
      <alignment horizontal="right"/>
    </xf>
    <xf numFmtId="0" fontId="10" fillId="0" borderId="11">
      <alignment horizontal="right"/>
    </xf>
    <xf numFmtId="4" fontId="23" fillId="5" borderId="11">
      <alignment horizontal="right" vertical="top" shrinkToFit="1"/>
    </xf>
    <xf numFmtId="4" fontId="10" fillId="5" borderId="11">
      <alignment horizontal="right" vertical="top" shrinkToFit="1"/>
    </xf>
    <xf numFmtId="4" fontId="23" fillId="2" borderId="11">
      <alignment horizontal="right" vertical="top" shrinkToFit="1"/>
    </xf>
    <xf numFmtId="4" fontId="10" fillId="2" borderId="11">
      <alignment horizontal="right" vertical="top" shrinkToFit="1"/>
    </xf>
    <xf numFmtId="0" fontId="20" fillId="0" borderId="0">
      <alignment horizontal="left" wrapText="1"/>
    </xf>
    <xf numFmtId="0" fontId="8" fillId="0" borderId="0">
      <alignment horizontal="left" wrapText="1"/>
    </xf>
    <xf numFmtId="0" fontId="23" fillId="0" borderId="4">
      <alignment vertical="top" wrapText="1"/>
    </xf>
    <xf numFmtId="0" fontId="10" fillId="0" borderId="4">
      <alignment vertical="top" wrapText="1"/>
    </xf>
    <xf numFmtId="49" fontId="20" fillId="0" borderId="4">
      <alignment horizontal="center" vertical="top" shrinkToFit="1"/>
    </xf>
    <xf numFmtId="49" fontId="8" fillId="0" borderId="4">
      <alignment horizontal="center" vertical="top" shrinkToFit="1"/>
    </xf>
    <xf numFmtId="4" fontId="23" fillId="5" borderId="4">
      <alignment horizontal="right" vertical="top" shrinkToFit="1"/>
    </xf>
    <xf numFmtId="4" fontId="10" fillId="5" borderId="4">
      <alignment horizontal="right" vertical="top" shrinkToFit="1"/>
    </xf>
    <xf numFmtId="4" fontId="23" fillId="2" borderId="4">
      <alignment horizontal="right" vertical="top" shrinkToFit="1"/>
    </xf>
    <xf numFmtId="4" fontId="10" fillId="2" borderId="4">
      <alignment horizontal="right" vertical="top" shrinkToFit="1"/>
    </xf>
    <xf numFmtId="0" fontId="20" fillId="4" borderId="12"/>
    <xf numFmtId="0" fontId="8" fillId="4" borderId="12"/>
    <xf numFmtId="0" fontId="20" fillId="4" borderId="12">
      <alignment horizontal="center"/>
    </xf>
    <xf numFmtId="0" fontId="8" fillId="4" borderId="12">
      <alignment horizontal="center"/>
    </xf>
    <xf numFmtId="4" fontId="23" fillId="0" borderId="4">
      <alignment horizontal="right" vertical="top" shrinkToFit="1"/>
    </xf>
    <xf numFmtId="4" fontId="10" fillId="0" borderId="4">
      <alignment horizontal="right" vertical="top" shrinkToFit="1"/>
    </xf>
    <xf numFmtId="49" fontId="20" fillId="0" borderId="4">
      <alignment horizontal="left" vertical="top" wrapText="1" indent="2"/>
    </xf>
    <xf numFmtId="49" fontId="8" fillId="0" borderId="4">
      <alignment horizontal="left" vertical="top" wrapText="1" indent="2"/>
    </xf>
    <xf numFmtId="4" fontId="20" fillId="0" borderId="4">
      <alignment horizontal="right" vertical="top" shrinkToFit="1"/>
    </xf>
    <xf numFmtId="4" fontId="8" fillId="0" borderId="4">
      <alignment horizontal="right" vertical="top" shrinkToFit="1"/>
    </xf>
    <xf numFmtId="0" fontId="20" fillId="4" borderId="12">
      <alignment shrinkToFit="1"/>
    </xf>
    <xf numFmtId="0" fontId="8" fillId="4" borderId="12">
      <alignment shrinkToFit="1"/>
    </xf>
    <xf numFmtId="0" fontId="20" fillId="4" borderId="11">
      <alignment horizontal="center"/>
    </xf>
    <xf numFmtId="0" fontId="8" fillId="4" borderId="11">
      <alignment horizontal="center"/>
    </xf>
    <xf numFmtId="0" fontId="17" fillId="0" borderId="0"/>
    <xf numFmtId="0" fontId="18" fillId="0" borderId="0"/>
    <xf numFmtId="0" fontId="19" fillId="0" borderId="0"/>
    <xf numFmtId="0" fontId="18" fillId="0" borderId="0"/>
    <xf numFmtId="164" fontId="17" fillId="0" borderId="0" applyFont="0" applyFill="0" applyBorder="0" applyAlignment="0" applyProtection="0"/>
    <xf numFmtId="0" fontId="24" fillId="0" borderId="10"/>
    <xf numFmtId="0" fontId="8" fillId="0" borderId="13"/>
    <xf numFmtId="4" fontId="16" fillId="0" borderId="9">
      <alignment horizontal="right" shrinkToFit="1"/>
    </xf>
    <xf numFmtId="2" fontId="16" fillId="0" borderId="14">
      <alignment horizontal="center" shrinkToFit="1"/>
    </xf>
    <xf numFmtId="4" fontId="16" fillId="0" borderId="14">
      <alignment horizontal="right" shrinkToFit="1"/>
    </xf>
    <xf numFmtId="0" fontId="10" fillId="0" borderId="4">
      <alignment vertical="top" wrapText="1"/>
    </xf>
    <xf numFmtId="4" fontId="10" fillId="2" borderId="4">
      <alignment horizontal="right" vertical="top" shrinkToFit="1"/>
    </xf>
    <xf numFmtId="0" fontId="25" fillId="0" borderId="0">
      <alignment vertical="top" wrapText="1"/>
    </xf>
    <xf numFmtId="0" fontId="26" fillId="0" borderId="0">
      <alignment vertical="top" wrapText="1"/>
    </xf>
  </cellStyleXfs>
  <cellXfs count="59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11" fillId="0" borderId="8" xfId="13" applyNumberFormat="1" applyFont="1" applyBorder="1" applyProtection="1">
      <alignment horizontal="left" wrapText="1" indent="2"/>
    </xf>
    <xf numFmtId="3" fontId="13" fillId="0" borderId="2" xfId="74" applyNumberFormat="1" applyFont="1" applyFill="1" applyBorder="1" applyAlignment="1">
      <alignment horizontal="center" vertical="center"/>
    </xf>
    <xf numFmtId="0" fontId="4" fillId="0" borderId="2" xfId="12" applyFont="1" applyBorder="1" applyAlignment="1" applyProtection="1">
      <alignment horizontal="left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 shrinkToFit="1"/>
    </xf>
    <xf numFmtId="4" fontId="5" fillId="0" borderId="2" xfId="0" applyNumberFormat="1" applyFont="1" applyFill="1" applyBorder="1" applyAlignment="1">
      <alignment horizontal="right" wrapText="1" shrinkToFit="1"/>
    </xf>
    <xf numFmtId="4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12" applyFont="1" applyBorder="1" applyAlignment="1" applyProtection="1">
      <alignment vertical="top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0" borderId="6" xfId="12" applyFont="1" applyBorder="1" applyAlignment="1" applyProtection="1">
      <alignment horizontal="left" vertical="center" wrapText="1"/>
    </xf>
    <xf numFmtId="0" fontId="4" fillId="0" borderId="2" xfId="12" applyFont="1" applyBorder="1" applyAlignment="1" applyProtection="1">
      <alignment wrapText="1"/>
    </xf>
    <xf numFmtId="0" fontId="5" fillId="0" borderId="2" xfId="12" applyFont="1" applyBorder="1" applyAlignment="1" applyProtection="1">
      <alignment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27" fillId="0" borderId="2" xfId="5" quotePrefix="1" applyNumberFormat="1" applyFont="1" applyFill="1" applyBorder="1" applyAlignment="1" applyProtection="1">
      <alignment horizontal="center" vertical="top"/>
    </xf>
    <xf numFmtId="0" fontId="27" fillId="0" borderId="2" xfId="2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3" fontId="14" fillId="3" borderId="2" xfId="0" applyNumberFormat="1" applyFont="1" applyFill="1" applyBorder="1" applyAlignment="1">
      <alignment horizontal="center" vertical="center"/>
    </xf>
    <xf numFmtId="0" fontId="13" fillId="0" borderId="2" xfId="12" applyFont="1" applyBorder="1" applyAlignment="1" applyProtection="1">
      <alignment wrapText="1"/>
    </xf>
    <xf numFmtId="3" fontId="13" fillId="0" borderId="2" xfId="0" applyNumberFormat="1" applyFont="1" applyFill="1" applyBorder="1" applyAlignment="1">
      <alignment horizontal="center" vertical="center" wrapText="1" shrinkToFit="1"/>
    </xf>
    <xf numFmtId="49" fontId="27" fillId="0" borderId="2" xfId="5" quotePrefix="1" applyNumberFormat="1" applyFont="1" applyFill="1" applyBorder="1" applyAlignment="1" applyProtection="1">
      <alignment horizontal="center" vertical="center"/>
    </xf>
    <xf numFmtId="0" fontId="11" fillId="0" borderId="0" xfId="13" applyNumberFormat="1" applyFont="1" applyBorder="1" applyProtection="1">
      <alignment horizontal="left" wrapText="1" indent="2"/>
    </xf>
    <xf numFmtId="0" fontId="11" fillId="0" borderId="15" xfId="13" applyNumberFormat="1" applyFont="1" applyBorder="1" applyProtection="1">
      <alignment horizontal="left" wrapText="1" indent="2"/>
    </xf>
    <xf numFmtId="4" fontId="4" fillId="0" borderId="2" xfId="0" applyNumberFormat="1" applyFont="1" applyFill="1" applyBorder="1" applyAlignment="1">
      <alignment horizontal="center" wrapText="1" shrinkToFit="1"/>
    </xf>
    <xf numFmtId="0" fontId="4" fillId="0" borderId="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</cellXfs>
  <cellStyles count="88">
    <cellStyle name="br" xfId="16"/>
    <cellStyle name="br 2" xfId="17"/>
    <cellStyle name="col" xfId="18"/>
    <cellStyle name="col 2" xfId="19"/>
    <cellStyle name="style0" xfId="20"/>
    <cellStyle name="style0 2" xfId="21"/>
    <cellStyle name="td" xfId="22"/>
    <cellStyle name="td 2" xfId="23"/>
    <cellStyle name="tr" xfId="24"/>
    <cellStyle name="tr 2" xfId="25"/>
    <cellStyle name="xl21" xfId="26"/>
    <cellStyle name="xl21 2" xfId="27"/>
    <cellStyle name="xl22" xfId="28"/>
    <cellStyle name="xl22 2" xfId="29"/>
    <cellStyle name="xl23" xfId="30"/>
    <cellStyle name="xl23 2" xfId="31"/>
    <cellStyle name="xl24" xfId="32"/>
    <cellStyle name="xl24 2" xfId="33"/>
    <cellStyle name="xl25" xfId="34"/>
    <cellStyle name="xl25 2" xfId="35"/>
    <cellStyle name="xl26" xfId="1"/>
    <cellStyle name="xl26 2" xfId="37"/>
    <cellStyle name="xl26 3" xfId="36"/>
    <cellStyle name="xl27" xfId="38"/>
    <cellStyle name="xl27 2" xfId="39"/>
    <cellStyle name="xl28" xfId="40"/>
    <cellStyle name="xl28 2" xfId="41"/>
    <cellStyle name="xl29" xfId="42"/>
    <cellStyle name="xl29 2" xfId="43"/>
    <cellStyle name="xl30" xfId="13"/>
    <cellStyle name="xl30 2" xfId="45"/>
    <cellStyle name="xl30 3" xfId="44"/>
    <cellStyle name="xl31" xfId="11"/>
    <cellStyle name="xl31 2" xfId="47"/>
    <cellStyle name="xl31 3" xfId="46"/>
    <cellStyle name="xl32" xfId="48"/>
    <cellStyle name="xl32 2" xfId="49"/>
    <cellStyle name="xl33" xfId="50"/>
    <cellStyle name="xl33 2" xfId="51"/>
    <cellStyle name="xl34" xfId="2"/>
    <cellStyle name="xl34 2" xfId="53"/>
    <cellStyle name="xl34 3" xfId="52"/>
    <cellStyle name="xl35" xfId="54"/>
    <cellStyle name="xl35 2" xfId="55"/>
    <cellStyle name="xl36" xfId="56"/>
    <cellStyle name="xl36 2" xfId="57"/>
    <cellStyle name="xl37" xfId="58"/>
    <cellStyle name="xl37 2" xfId="59"/>
    <cellStyle name="xl38" xfId="3"/>
    <cellStyle name="xl38 2" xfId="61"/>
    <cellStyle name="xl38 3" xfId="60"/>
    <cellStyle name="xl39" xfId="62"/>
    <cellStyle name="xl39 2" xfId="63"/>
    <cellStyle name="xl40" xfId="64"/>
    <cellStyle name="xl40 2" xfId="65"/>
    <cellStyle name="xl41" xfId="14"/>
    <cellStyle name="xl41 2" xfId="67"/>
    <cellStyle name="xl41 3" xfId="66"/>
    <cellStyle name="xl42" xfId="4"/>
    <cellStyle name="xl42 2" xfId="69"/>
    <cellStyle name="xl42 3" xfId="68"/>
    <cellStyle name="xl43" xfId="70"/>
    <cellStyle name="xl43 2" xfId="71"/>
    <cellStyle name="xl44" xfId="72"/>
    <cellStyle name="xl44 2" xfId="73"/>
    <cellStyle name="xl52" xfId="5"/>
    <cellStyle name="xl61" xfId="84"/>
    <cellStyle name="xl63" xfId="6"/>
    <cellStyle name="xl63 2" xfId="79"/>
    <cellStyle name="xl64" xfId="85"/>
    <cellStyle name="xl84" xfId="80"/>
    <cellStyle name="xl95" xfId="81"/>
    <cellStyle name="xl96" xfId="82"/>
    <cellStyle name="xl97" xfId="83"/>
    <cellStyle name="Гиперссылка" xfId="12" builtinId="8"/>
    <cellStyle name="Обычный" xfId="0" builtinId="0"/>
    <cellStyle name="Обычный 2" xfId="7"/>
    <cellStyle name="Обычный 2 2" xfId="74"/>
    <cellStyle name="Обычный 3" xfId="8"/>
    <cellStyle name="Обычный 3 2" xfId="75"/>
    <cellStyle name="Обычный 4" xfId="76"/>
    <cellStyle name="Обычный 5" xfId="15"/>
    <cellStyle name="Обычный 5 2" xfId="87"/>
    <cellStyle name="Обычный 6" xfId="86"/>
    <cellStyle name="Обычный 6 2" xfId="77"/>
    <cellStyle name="Стиль 1" xfId="9"/>
    <cellStyle name="Финансовый 2" xfId="10"/>
    <cellStyle name="Финансовый 2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showGridLines="0" tabSelected="1" view="pageBreakPreview" zoomScaleNormal="70" zoomScaleSheetLayoutView="100" workbookViewId="0">
      <pane ySplit="4" topLeftCell="A5" activePane="bottomLeft" state="frozen"/>
      <selection pane="bottomLeft" activeCell="G63" sqref="G63"/>
    </sheetView>
  </sheetViews>
  <sheetFormatPr defaultColWidth="9.140625" defaultRowHeight="15.75" x14ac:dyDescent="0.25"/>
  <cols>
    <col min="1" max="1" width="28.5703125" style="4" customWidth="1"/>
    <col min="2" max="2" width="73.85546875" style="4" customWidth="1"/>
    <col min="3" max="3" width="18.7109375" style="4" customWidth="1"/>
    <col min="4" max="4" width="16" style="4" customWidth="1"/>
    <col min="5" max="5" width="18.140625" style="4" customWidth="1"/>
    <col min="6" max="6" width="16.42578125" style="4" customWidth="1"/>
    <col min="7" max="7" width="18.140625" style="4" customWidth="1"/>
    <col min="8" max="8" width="19.42578125" style="5" customWidth="1"/>
    <col min="9" max="9" width="15.28515625" style="4" customWidth="1"/>
    <col min="10" max="221" width="9.140625" style="4"/>
    <col min="222" max="223" width="12.28515625" style="4" customWidth="1"/>
    <col min="224" max="224" width="13.42578125" style="4" customWidth="1"/>
    <col min="225" max="225" width="59.140625" style="4" customWidth="1"/>
    <col min="226" max="226" width="18.140625" style="4" customWidth="1"/>
    <col min="227" max="227" width="32.140625" style="4" customWidth="1"/>
    <col min="228" max="228" width="86.7109375" style="4" customWidth="1"/>
    <col min="229" max="237" width="23.140625" style="4" customWidth="1"/>
    <col min="238" max="238" width="91.42578125" style="4" customWidth="1"/>
    <col min="239" max="244" width="19.140625" style="4" customWidth="1"/>
    <col min="245" max="16384" width="9.140625" style="4"/>
  </cols>
  <sheetData>
    <row r="1" spans="1:8" ht="4.9000000000000004" customHeight="1" x14ac:dyDescent="0.25">
      <c r="H1" s="7"/>
    </row>
    <row r="2" spans="1:8" ht="61.5" customHeight="1" x14ac:dyDescent="0.25">
      <c r="A2" s="58" t="s">
        <v>306</v>
      </c>
      <c r="B2" s="58"/>
      <c r="C2" s="58"/>
      <c r="D2" s="58"/>
      <c r="E2" s="58"/>
      <c r="F2" s="58"/>
      <c r="G2" s="58"/>
      <c r="H2" s="58"/>
    </row>
    <row r="3" spans="1:8" ht="17.25" customHeight="1" x14ac:dyDescent="0.25">
      <c r="A3" s="57" t="s">
        <v>15</v>
      </c>
      <c r="B3" s="57"/>
      <c r="C3" s="57"/>
      <c r="D3" s="57"/>
      <c r="E3" s="57"/>
      <c r="F3" s="57"/>
      <c r="G3" s="57"/>
      <c r="H3" s="57"/>
    </row>
    <row r="4" spans="1:8" ht="54.75" customHeight="1" x14ac:dyDescent="0.25">
      <c r="A4" s="6" t="s">
        <v>98</v>
      </c>
      <c r="B4" s="6" t="s">
        <v>99</v>
      </c>
      <c r="C4" s="13" t="s">
        <v>100</v>
      </c>
      <c r="D4" s="13" t="s">
        <v>196</v>
      </c>
      <c r="E4" s="13" t="s">
        <v>272</v>
      </c>
      <c r="F4" s="13" t="s">
        <v>273</v>
      </c>
      <c r="G4" s="13" t="s">
        <v>307</v>
      </c>
      <c r="H4" s="1" t="s">
        <v>195</v>
      </c>
    </row>
    <row r="5" spans="1:8" x14ac:dyDescent="0.25">
      <c r="A5" s="11" t="s">
        <v>101</v>
      </c>
      <c r="B5" s="12" t="s">
        <v>0</v>
      </c>
      <c r="C5" s="43">
        <f>C6+C13+C19+C27+C34+C45+C52+C62</f>
        <v>453546354</v>
      </c>
      <c r="D5" s="43">
        <f>D6+D13+D19+D27+D34+D45+D52+D62</f>
        <v>115000</v>
      </c>
      <c r="E5" s="43">
        <f>E6+E13+E19+E27+E34+E45+E52+E58+E62</f>
        <v>10465610</v>
      </c>
      <c r="F5" s="43">
        <f>F6+F13+F19+F27+F34+F45+F52+F58+F62</f>
        <v>80333330</v>
      </c>
      <c r="G5" s="43">
        <f>G6+G13+G19+G27+G34+G45+G52+G58+G62</f>
        <v>74814915</v>
      </c>
      <c r="H5" s="25">
        <f>C5+D5+E5+F5+G5</f>
        <v>619275209</v>
      </c>
    </row>
    <row r="6" spans="1:8" x14ac:dyDescent="0.25">
      <c r="A6" s="11" t="s">
        <v>102</v>
      </c>
      <c r="B6" s="12" t="s">
        <v>1</v>
      </c>
      <c r="C6" s="43">
        <f>C7</f>
        <v>379511000</v>
      </c>
      <c r="D6" s="43">
        <f t="shared" ref="D6" si="0">D7</f>
        <v>0</v>
      </c>
      <c r="E6" s="43"/>
      <c r="F6" s="43">
        <f>F7</f>
        <v>55286185</v>
      </c>
      <c r="G6" s="43">
        <f>G7</f>
        <v>60202815</v>
      </c>
      <c r="H6" s="25">
        <f t="shared" ref="H6:H12" si="1">C6+D6+E6+F6+G6</f>
        <v>495000000</v>
      </c>
    </row>
    <row r="7" spans="1:8" ht="27" customHeight="1" x14ac:dyDescent="0.25">
      <c r="A7" s="14" t="s">
        <v>17</v>
      </c>
      <c r="B7" s="15" t="s">
        <v>2</v>
      </c>
      <c r="C7" s="24">
        <f>C8+C9+C10+C11+C12</f>
        <v>379511000</v>
      </c>
      <c r="D7" s="24"/>
      <c r="E7" s="24"/>
      <c r="F7" s="24">
        <f>F8+F9+F10+F11+F12</f>
        <v>55286185</v>
      </c>
      <c r="G7" s="24">
        <f>G8+G9+G10+G11+G12</f>
        <v>60202815</v>
      </c>
      <c r="H7" s="24">
        <f t="shared" si="1"/>
        <v>495000000</v>
      </c>
    </row>
    <row r="8" spans="1:8" ht="72" customHeight="1" x14ac:dyDescent="0.25">
      <c r="A8" s="14" t="s">
        <v>18</v>
      </c>
      <c r="B8" s="15" t="s">
        <v>103</v>
      </c>
      <c r="C8" s="29">
        <v>318000000</v>
      </c>
      <c r="D8" s="29"/>
      <c r="E8" s="29"/>
      <c r="F8" s="29"/>
      <c r="G8" s="29">
        <v>22669024</v>
      </c>
      <c r="H8" s="24">
        <f t="shared" si="1"/>
        <v>340669024</v>
      </c>
    </row>
    <row r="9" spans="1:8" ht="97.5" customHeight="1" x14ac:dyDescent="0.25">
      <c r="A9" s="14" t="s">
        <v>19</v>
      </c>
      <c r="B9" s="15" t="s">
        <v>104</v>
      </c>
      <c r="C9" s="29">
        <v>15000000</v>
      </c>
      <c r="D9" s="29"/>
      <c r="E9" s="29"/>
      <c r="F9" s="29"/>
      <c r="G9" s="29">
        <v>-7162910</v>
      </c>
      <c r="H9" s="24">
        <f t="shared" si="1"/>
        <v>7837090</v>
      </c>
    </row>
    <row r="10" spans="1:8" ht="45" x14ac:dyDescent="0.25">
      <c r="A10" s="14" t="s">
        <v>20</v>
      </c>
      <c r="B10" s="15" t="s">
        <v>105</v>
      </c>
      <c r="C10" s="29">
        <v>10000000</v>
      </c>
      <c r="D10" s="29"/>
      <c r="E10" s="29"/>
      <c r="F10" s="29"/>
      <c r="G10" s="29">
        <v>-781091</v>
      </c>
      <c r="H10" s="24">
        <f t="shared" si="1"/>
        <v>9218909</v>
      </c>
    </row>
    <row r="11" spans="1:8" ht="84.75" customHeight="1" x14ac:dyDescent="0.25">
      <c r="A11" s="14" t="s">
        <v>21</v>
      </c>
      <c r="B11" s="15" t="s">
        <v>106</v>
      </c>
      <c r="C11" s="29">
        <v>1511000</v>
      </c>
      <c r="D11" s="29"/>
      <c r="E11" s="29"/>
      <c r="F11" s="29"/>
      <c r="G11" s="29">
        <v>439927</v>
      </c>
      <c r="H11" s="24">
        <f t="shared" si="1"/>
        <v>1950927</v>
      </c>
    </row>
    <row r="12" spans="1:8" ht="70.5" customHeight="1" x14ac:dyDescent="0.25">
      <c r="A12" s="14" t="s">
        <v>107</v>
      </c>
      <c r="B12" s="15" t="s">
        <v>108</v>
      </c>
      <c r="C12" s="29">
        <v>35000000</v>
      </c>
      <c r="D12" s="29"/>
      <c r="E12" s="29"/>
      <c r="F12" s="24">
        <v>55286185</v>
      </c>
      <c r="G12" s="24">
        <v>45037865</v>
      </c>
      <c r="H12" s="24">
        <f t="shared" si="1"/>
        <v>135324050</v>
      </c>
    </row>
    <row r="13" spans="1:8" ht="28.5" x14ac:dyDescent="0.25">
      <c r="A13" s="18" t="s">
        <v>109</v>
      </c>
      <c r="B13" s="17" t="s">
        <v>110</v>
      </c>
      <c r="C13" s="25">
        <f>C14</f>
        <v>25135610</v>
      </c>
      <c r="D13" s="25">
        <v>0</v>
      </c>
      <c r="E13" s="25"/>
      <c r="F13" s="25">
        <f>F14</f>
        <v>0</v>
      </c>
      <c r="G13" s="25">
        <f>G14</f>
        <v>3734200</v>
      </c>
      <c r="H13" s="25">
        <f>C13+D13+E13+F13+G13</f>
        <v>28869810</v>
      </c>
    </row>
    <row r="14" spans="1:8" ht="30" x14ac:dyDescent="0.25">
      <c r="A14" s="14" t="s">
        <v>22</v>
      </c>
      <c r="B14" s="15" t="s">
        <v>16</v>
      </c>
      <c r="C14" s="24">
        <f>C15+C16+C17+C18</f>
        <v>25135610</v>
      </c>
      <c r="D14" s="24">
        <f t="shared" ref="D14" si="2">D15+D16+D17+D18</f>
        <v>0</v>
      </c>
      <c r="E14" s="24"/>
      <c r="F14" s="24">
        <f>F15+F16+F17+F18</f>
        <v>0</v>
      </c>
      <c r="G14" s="24">
        <f>G15+G16+G17+G18</f>
        <v>3734200</v>
      </c>
      <c r="H14" s="24">
        <f>C14+D14+E14+F14+G14</f>
        <v>28869810</v>
      </c>
    </row>
    <row r="15" spans="1:8" ht="69.75" customHeight="1" x14ac:dyDescent="0.25">
      <c r="A15" s="14" t="s">
        <v>23</v>
      </c>
      <c r="B15" s="15" t="s">
        <v>111</v>
      </c>
      <c r="C15" s="24">
        <v>11364580</v>
      </c>
      <c r="D15" s="24"/>
      <c r="E15" s="24"/>
      <c r="F15" s="24"/>
      <c r="G15" s="24">
        <v>3392737</v>
      </c>
      <c r="H15" s="24">
        <f t="shared" ref="H15:H18" si="3">C15+D15+E15+F15+G15</f>
        <v>14757317</v>
      </c>
    </row>
    <row r="16" spans="1:8" ht="86.25" customHeight="1" x14ac:dyDescent="0.25">
      <c r="A16" s="14" t="s">
        <v>24</v>
      </c>
      <c r="B16" s="15" t="s">
        <v>112</v>
      </c>
      <c r="C16" s="24">
        <v>62910</v>
      </c>
      <c r="D16" s="24"/>
      <c r="E16" s="24"/>
      <c r="F16" s="24"/>
      <c r="G16" s="24">
        <v>18164</v>
      </c>
      <c r="H16" s="24">
        <f t="shared" si="3"/>
        <v>81074</v>
      </c>
    </row>
    <row r="17" spans="1:8" ht="70.5" customHeight="1" x14ac:dyDescent="0.25">
      <c r="A17" s="14" t="s">
        <v>25</v>
      </c>
      <c r="B17" s="15" t="s">
        <v>113</v>
      </c>
      <c r="C17" s="24">
        <v>15133180</v>
      </c>
      <c r="D17" s="24"/>
      <c r="E17" s="24"/>
      <c r="F17" s="24"/>
      <c r="G17" s="24">
        <v>600000</v>
      </c>
      <c r="H17" s="24">
        <f t="shared" si="3"/>
        <v>15733180</v>
      </c>
    </row>
    <row r="18" spans="1:8" ht="60" x14ac:dyDescent="0.25">
      <c r="A18" s="14" t="s">
        <v>26</v>
      </c>
      <c r="B18" s="15" t="s">
        <v>114</v>
      </c>
      <c r="C18" s="24">
        <v>-1425060</v>
      </c>
      <c r="D18" s="24"/>
      <c r="E18" s="24"/>
      <c r="F18" s="24"/>
      <c r="G18" s="24">
        <v>-276701</v>
      </c>
      <c r="H18" s="24">
        <f t="shared" si="3"/>
        <v>-1701761</v>
      </c>
    </row>
    <row r="19" spans="1:8" ht="15" customHeight="1" x14ac:dyDescent="0.25">
      <c r="A19" s="18" t="s">
        <v>27</v>
      </c>
      <c r="B19" s="17" t="s">
        <v>3</v>
      </c>
      <c r="C19" s="25">
        <f>C20+C23+C25</f>
        <v>20742000</v>
      </c>
      <c r="D19" s="25">
        <f t="shared" ref="D19" si="4">D20+D23+D25</f>
        <v>0</v>
      </c>
      <c r="E19" s="25">
        <f>E23</f>
        <v>5875000</v>
      </c>
      <c r="F19" s="25">
        <f>F23+F25</f>
        <v>277000</v>
      </c>
      <c r="G19" s="25">
        <f>G23+G25+G20</f>
        <v>-2790000</v>
      </c>
      <c r="H19" s="25">
        <f>C19+D19+E19+F19+G19</f>
        <v>24104000</v>
      </c>
    </row>
    <row r="20" spans="1:8" ht="29.25" customHeight="1" x14ac:dyDescent="0.25">
      <c r="A20" s="14" t="s">
        <v>197</v>
      </c>
      <c r="B20" s="15" t="s">
        <v>198</v>
      </c>
      <c r="C20" s="24">
        <f>C21+C22</f>
        <v>0</v>
      </c>
      <c r="D20" s="24">
        <f t="shared" ref="D20" si="5">D21+D22</f>
        <v>0</v>
      </c>
      <c r="E20" s="24">
        <f>E21+E22</f>
        <v>0</v>
      </c>
      <c r="F20" s="24">
        <f t="shared" ref="F20:G20" si="6">F21+F22</f>
        <v>0</v>
      </c>
      <c r="G20" s="24">
        <f t="shared" si="6"/>
        <v>-62000</v>
      </c>
      <c r="H20" s="24">
        <f>C20+D20+E20+F20+G20</f>
        <v>-62000</v>
      </c>
    </row>
    <row r="21" spans="1:8" ht="24.75" customHeight="1" x14ac:dyDescent="0.25">
      <c r="A21" s="14" t="s">
        <v>199</v>
      </c>
      <c r="B21" s="15" t="s">
        <v>200</v>
      </c>
      <c r="C21" s="24">
        <v>0</v>
      </c>
      <c r="D21" s="24"/>
      <c r="E21" s="24"/>
      <c r="F21" s="24"/>
      <c r="G21" s="24">
        <v>-60000</v>
      </c>
      <c r="H21" s="24">
        <f t="shared" ref="H21:H26" si="7">C21+D21+E21+F21+G21</f>
        <v>-60000</v>
      </c>
    </row>
    <row r="22" spans="1:8" ht="25.5" customHeight="1" x14ac:dyDescent="0.25">
      <c r="A22" s="14" t="s">
        <v>201</v>
      </c>
      <c r="B22" s="15" t="s">
        <v>202</v>
      </c>
      <c r="C22" s="24">
        <v>0</v>
      </c>
      <c r="D22" s="24"/>
      <c r="E22" s="24"/>
      <c r="F22" s="24"/>
      <c r="G22" s="24">
        <v>-2000</v>
      </c>
      <c r="H22" s="24">
        <f t="shared" si="7"/>
        <v>-2000</v>
      </c>
    </row>
    <row r="23" spans="1:8" ht="25.5" customHeight="1" x14ac:dyDescent="0.25">
      <c r="A23" s="14" t="s">
        <v>203</v>
      </c>
      <c r="B23" s="15" t="s">
        <v>28</v>
      </c>
      <c r="C23" s="24">
        <f>C24</f>
        <v>7313000</v>
      </c>
      <c r="D23" s="24">
        <f t="shared" ref="D23" si="8">D24</f>
        <v>0</v>
      </c>
      <c r="E23" s="24">
        <f>E24</f>
        <v>5875000</v>
      </c>
      <c r="F23" s="24">
        <f>F24</f>
        <v>277000</v>
      </c>
      <c r="G23" s="24">
        <f>G24</f>
        <v>560000</v>
      </c>
      <c r="H23" s="24">
        <f t="shared" si="7"/>
        <v>14025000</v>
      </c>
    </row>
    <row r="24" spans="1:8" ht="27" customHeight="1" x14ac:dyDescent="0.25">
      <c r="A24" s="14" t="s">
        <v>204</v>
      </c>
      <c r="B24" s="15" t="s">
        <v>28</v>
      </c>
      <c r="C24" s="24">
        <v>7313000</v>
      </c>
      <c r="D24" s="24"/>
      <c r="E24" s="24">
        <v>5875000</v>
      </c>
      <c r="F24" s="24">
        <v>277000</v>
      </c>
      <c r="G24" s="24">
        <v>560000</v>
      </c>
      <c r="H24" s="24">
        <f t="shared" si="7"/>
        <v>14025000</v>
      </c>
    </row>
    <row r="25" spans="1:8" ht="30" x14ac:dyDescent="0.25">
      <c r="A25" s="14" t="s">
        <v>115</v>
      </c>
      <c r="B25" s="15" t="s">
        <v>29</v>
      </c>
      <c r="C25" s="24">
        <f>C26</f>
        <v>13429000</v>
      </c>
      <c r="D25" s="24">
        <f t="shared" ref="D25" si="9">D26</f>
        <v>0</v>
      </c>
      <c r="E25" s="24"/>
      <c r="F25" s="24">
        <f>F26</f>
        <v>0</v>
      </c>
      <c r="G25" s="24">
        <f>G26</f>
        <v>-3288000</v>
      </c>
      <c r="H25" s="24">
        <f t="shared" si="7"/>
        <v>10141000</v>
      </c>
    </row>
    <row r="26" spans="1:8" ht="45" x14ac:dyDescent="0.25">
      <c r="A26" s="14" t="s">
        <v>30</v>
      </c>
      <c r="B26" s="15" t="s">
        <v>116</v>
      </c>
      <c r="C26" s="24">
        <v>13429000</v>
      </c>
      <c r="D26" s="24"/>
      <c r="E26" s="24"/>
      <c r="F26" s="24"/>
      <c r="G26" s="24">
        <v>-3288000</v>
      </c>
      <c r="H26" s="24">
        <f t="shared" si="7"/>
        <v>10141000</v>
      </c>
    </row>
    <row r="27" spans="1:8" ht="27" customHeight="1" x14ac:dyDescent="0.25">
      <c r="A27" s="18" t="s">
        <v>31</v>
      </c>
      <c r="B27" s="17" t="s">
        <v>4</v>
      </c>
      <c r="C27" s="16">
        <f>C28+C30</f>
        <v>400000</v>
      </c>
      <c r="D27" s="16">
        <f t="shared" ref="D27" si="10">D28+D30</f>
        <v>0</v>
      </c>
      <c r="E27" s="16">
        <f>E28+E32</f>
        <v>850000</v>
      </c>
      <c r="F27" s="16">
        <f>F28+F32</f>
        <v>1250000</v>
      </c>
      <c r="G27" s="16">
        <f>G28+G32</f>
        <v>1000000</v>
      </c>
      <c r="H27" s="25">
        <f>C27+D27+E27+F27+G27</f>
        <v>3500000</v>
      </c>
    </row>
    <row r="28" spans="1:8" ht="30" x14ac:dyDescent="0.25">
      <c r="A28" s="14" t="s">
        <v>32</v>
      </c>
      <c r="B28" s="15" t="s">
        <v>33</v>
      </c>
      <c r="C28" s="19">
        <f>C29</f>
        <v>400000</v>
      </c>
      <c r="D28" s="19"/>
      <c r="E28" s="19">
        <f>E29</f>
        <v>820000</v>
      </c>
      <c r="F28" s="19">
        <f>F29</f>
        <v>1250000</v>
      </c>
      <c r="G28" s="19">
        <f>G29</f>
        <v>1005000</v>
      </c>
      <c r="H28" s="24">
        <f>C28+D28+E28+F28+G28</f>
        <v>3475000</v>
      </c>
    </row>
    <row r="29" spans="1:8" ht="57" customHeight="1" x14ac:dyDescent="0.25">
      <c r="A29" s="14" t="s">
        <v>34</v>
      </c>
      <c r="B29" s="15" t="s">
        <v>117</v>
      </c>
      <c r="C29" s="24">
        <v>400000</v>
      </c>
      <c r="D29" s="24"/>
      <c r="E29" s="24">
        <v>820000</v>
      </c>
      <c r="F29" s="24">
        <v>1250000</v>
      </c>
      <c r="G29" s="24">
        <v>1005000</v>
      </c>
      <c r="H29" s="24">
        <f t="shared" ref="H29:H33" si="11">C29+D29+E29+F29+G29</f>
        <v>3475000</v>
      </c>
    </row>
    <row r="30" spans="1:8" ht="33.75" hidden="1" customHeight="1" x14ac:dyDescent="0.25">
      <c r="A30" s="14" t="s">
        <v>205</v>
      </c>
      <c r="B30" s="15" t="s">
        <v>207</v>
      </c>
      <c r="C30" s="24">
        <f>C31</f>
        <v>0</v>
      </c>
      <c r="D30" s="24"/>
      <c r="E30" s="24"/>
      <c r="F30" s="24"/>
      <c r="G30" s="24"/>
      <c r="H30" s="24">
        <f t="shared" si="11"/>
        <v>0</v>
      </c>
    </row>
    <row r="31" spans="1:8" ht="32.25" hidden="1" customHeight="1" x14ac:dyDescent="0.25">
      <c r="A31" s="14" t="s">
        <v>206</v>
      </c>
      <c r="B31" s="15" t="s">
        <v>208</v>
      </c>
      <c r="C31" s="24">
        <v>0</v>
      </c>
      <c r="D31" s="24"/>
      <c r="E31" s="24"/>
      <c r="F31" s="24"/>
      <c r="G31" s="24"/>
      <c r="H31" s="24">
        <f t="shared" si="11"/>
        <v>0</v>
      </c>
    </row>
    <row r="32" spans="1:8" ht="32.25" customHeight="1" x14ac:dyDescent="0.25">
      <c r="A32" s="14" t="s">
        <v>205</v>
      </c>
      <c r="B32" s="15" t="s">
        <v>207</v>
      </c>
      <c r="C32" s="24"/>
      <c r="D32" s="24"/>
      <c r="E32" s="24">
        <f>E33</f>
        <v>30000</v>
      </c>
      <c r="F32" s="24">
        <f>F33</f>
        <v>0</v>
      </c>
      <c r="G32" s="24">
        <f>G33</f>
        <v>-5000</v>
      </c>
      <c r="H32" s="24">
        <f t="shared" si="11"/>
        <v>25000</v>
      </c>
    </row>
    <row r="33" spans="1:8" ht="32.25" customHeight="1" x14ac:dyDescent="0.25">
      <c r="A33" s="14" t="s">
        <v>206</v>
      </c>
      <c r="B33" s="15" t="s">
        <v>208</v>
      </c>
      <c r="C33" s="24"/>
      <c r="D33" s="24"/>
      <c r="E33" s="24">
        <v>30000</v>
      </c>
      <c r="F33" s="24"/>
      <c r="G33" s="24">
        <v>-5000</v>
      </c>
      <c r="H33" s="24">
        <f t="shared" si="11"/>
        <v>25000</v>
      </c>
    </row>
    <row r="34" spans="1:8" ht="42.75" x14ac:dyDescent="0.25">
      <c r="A34" s="18" t="s">
        <v>35</v>
      </c>
      <c r="B34" s="17" t="s">
        <v>5</v>
      </c>
      <c r="C34" s="25">
        <f>C35+C42</f>
        <v>25821744</v>
      </c>
      <c r="D34" s="25">
        <f t="shared" ref="D34" si="12">D35+D42</f>
        <v>0</v>
      </c>
      <c r="E34" s="25">
        <f>E36+E38+E40+E42</f>
        <v>709050</v>
      </c>
      <c r="F34" s="25">
        <f>F36+F38+F40+F42</f>
        <v>2564460</v>
      </c>
      <c r="G34" s="25">
        <f>G36+G38+G40+G42</f>
        <v>5838200</v>
      </c>
      <c r="H34" s="25">
        <f>C34+D34+E34+F34+G34</f>
        <v>34933454</v>
      </c>
    </row>
    <row r="35" spans="1:8" ht="84.75" customHeight="1" x14ac:dyDescent="0.25">
      <c r="A35" s="14" t="s">
        <v>36</v>
      </c>
      <c r="B35" s="15" t="s">
        <v>118</v>
      </c>
      <c r="C35" s="24">
        <f>C36+C38+C40</f>
        <v>25805744</v>
      </c>
      <c r="D35" s="24">
        <f t="shared" ref="D35" si="13">D36+D38+D40</f>
        <v>0</v>
      </c>
      <c r="E35" s="24"/>
      <c r="F35" s="24">
        <f>F36+F38+F40</f>
        <v>2564460</v>
      </c>
      <c r="G35" s="24">
        <f>G36</f>
        <v>3884600</v>
      </c>
      <c r="H35" s="24">
        <f>C35+D35+E35+F35+G35</f>
        <v>32254804</v>
      </c>
    </row>
    <row r="36" spans="1:8" ht="72" customHeight="1" x14ac:dyDescent="0.25">
      <c r="A36" s="14" t="s">
        <v>37</v>
      </c>
      <c r="B36" s="15" t="s">
        <v>119</v>
      </c>
      <c r="C36" s="24">
        <f>C37</f>
        <v>21535354</v>
      </c>
      <c r="D36" s="24"/>
      <c r="E36" s="24"/>
      <c r="F36" s="24">
        <f>F37</f>
        <v>0</v>
      </c>
      <c r="G36" s="24">
        <f>G37</f>
        <v>3884600</v>
      </c>
      <c r="H36" s="24">
        <f t="shared" ref="H36:H44" si="14">C36+D36+E36+F36+G36</f>
        <v>25419954</v>
      </c>
    </row>
    <row r="37" spans="1:8" ht="87.75" customHeight="1" x14ac:dyDescent="0.25">
      <c r="A37" s="14" t="s">
        <v>120</v>
      </c>
      <c r="B37" s="15" t="s">
        <v>121</v>
      </c>
      <c r="C37" s="24">
        <v>21535354</v>
      </c>
      <c r="D37" s="24"/>
      <c r="E37" s="24"/>
      <c r="F37" s="24">
        <v>0</v>
      </c>
      <c r="G37" s="24">
        <v>3884600</v>
      </c>
      <c r="H37" s="24">
        <f t="shared" si="14"/>
        <v>25419954</v>
      </c>
    </row>
    <row r="38" spans="1:8" ht="76.5" customHeight="1" x14ac:dyDescent="0.25">
      <c r="A38" s="14" t="s">
        <v>122</v>
      </c>
      <c r="B38" s="15" t="s">
        <v>38</v>
      </c>
      <c r="C38" s="24">
        <f>C39</f>
        <v>90000</v>
      </c>
      <c r="D38" s="24"/>
      <c r="E38" s="24"/>
      <c r="F38" s="24">
        <f>F39</f>
        <v>105500</v>
      </c>
      <c r="G38" s="24">
        <f>G39</f>
        <v>35500</v>
      </c>
      <c r="H38" s="24">
        <f t="shared" si="14"/>
        <v>231000</v>
      </c>
    </row>
    <row r="39" spans="1:8" ht="60" x14ac:dyDescent="0.25">
      <c r="A39" s="14" t="s">
        <v>123</v>
      </c>
      <c r="B39" s="15" t="s">
        <v>39</v>
      </c>
      <c r="C39" s="24">
        <v>90000</v>
      </c>
      <c r="D39" s="24"/>
      <c r="E39" s="24"/>
      <c r="F39" s="24">
        <v>105500</v>
      </c>
      <c r="G39" s="24">
        <v>35500</v>
      </c>
      <c r="H39" s="24">
        <f t="shared" si="14"/>
        <v>231000</v>
      </c>
    </row>
    <row r="40" spans="1:8" ht="90" x14ac:dyDescent="0.25">
      <c r="A40" s="14" t="s">
        <v>124</v>
      </c>
      <c r="B40" s="15" t="s">
        <v>125</v>
      </c>
      <c r="C40" s="24">
        <f>C41</f>
        <v>4180390</v>
      </c>
      <c r="D40" s="24"/>
      <c r="E40" s="24">
        <f>E41</f>
        <v>692550</v>
      </c>
      <c r="F40" s="24">
        <f>F41</f>
        <v>2458960</v>
      </c>
      <c r="G40" s="24">
        <f>G41</f>
        <v>1918100</v>
      </c>
      <c r="H40" s="24">
        <f t="shared" si="14"/>
        <v>9250000</v>
      </c>
    </row>
    <row r="41" spans="1:8" ht="75" x14ac:dyDescent="0.25">
      <c r="A41" s="19" t="s">
        <v>40</v>
      </c>
      <c r="B41" s="15" t="s">
        <v>126</v>
      </c>
      <c r="C41" s="24">
        <v>4180390</v>
      </c>
      <c r="D41" s="24"/>
      <c r="E41" s="24">
        <v>692550</v>
      </c>
      <c r="F41" s="24">
        <v>2458960</v>
      </c>
      <c r="G41" s="24">
        <v>1918100</v>
      </c>
      <c r="H41" s="24">
        <f t="shared" si="14"/>
        <v>9250000</v>
      </c>
    </row>
    <row r="42" spans="1:8" x14ac:dyDescent="0.25">
      <c r="A42" s="19" t="s">
        <v>41</v>
      </c>
      <c r="B42" s="15" t="s">
        <v>6</v>
      </c>
      <c r="C42" s="24">
        <f>C43</f>
        <v>16000</v>
      </c>
      <c r="D42" s="24">
        <f t="shared" ref="D42" si="15">D43</f>
        <v>0</v>
      </c>
      <c r="E42" s="24">
        <f>E43</f>
        <v>16500</v>
      </c>
      <c r="F42" s="24">
        <f>F43</f>
        <v>0</v>
      </c>
      <c r="G42" s="24">
        <f>G43</f>
        <v>0</v>
      </c>
      <c r="H42" s="24">
        <f t="shared" si="14"/>
        <v>32500</v>
      </c>
    </row>
    <row r="43" spans="1:8" ht="55.5" customHeight="1" x14ac:dyDescent="0.25">
      <c r="A43" s="14" t="s">
        <v>42</v>
      </c>
      <c r="B43" s="15" t="s">
        <v>127</v>
      </c>
      <c r="C43" s="24">
        <f>C44</f>
        <v>16000</v>
      </c>
      <c r="D43" s="24"/>
      <c r="E43" s="24">
        <f>E44</f>
        <v>16500</v>
      </c>
      <c r="F43" s="24">
        <f>F44</f>
        <v>0</v>
      </c>
      <c r="G43" s="24">
        <f>G44</f>
        <v>0</v>
      </c>
      <c r="H43" s="24">
        <f t="shared" si="14"/>
        <v>32500</v>
      </c>
    </row>
    <row r="44" spans="1:8" ht="45" x14ac:dyDescent="0.25">
      <c r="A44" s="14" t="s">
        <v>43</v>
      </c>
      <c r="B44" s="15" t="s">
        <v>44</v>
      </c>
      <c r="C44" s="24">
        <v>16000</v>
      </c>
      <c r="D44" s="24"/>
      <c r="E44" s="47">
        <v>16500</v>
      </c>
      <c r="F44" s="24"/>
      <c r="G44" s="24"/>
      <c r="H44" s="24">
        <f t="shared" si="14"/>
        <v>32500</v>
      </c>
    </row>
    <row r="45" spans="1:8" x14ac:dyDescent="0.25">
      <c r="A45" s="18" t="s">
        <v>45</v>
      </c>
      <c r="B45" s="17" t="s">
        <v>7</v>
      </c>
      <c r="C45" s="25">
        <f>C46</f>
        <v>903000</v>
      </c>
      <c r="D45" s="25">
        <f t="shared" ref="D45" si="16">D46</f>
        <v>0</v>
      </c>
      <c r="E45" s="25"/>
      <c r="F45" s="25">
        <f>F46</f>
        <v>0</v>
      </c>
      <c r="G45" s="25">
        <f>G46</f>
        <v>-273000</v>
      </c>
      <c r="H45" s="25">
        <f>C45+D45+E45+F45+G45</f>
        <v>630000</v>
      </c>
    </row>
    <row r="46" spans="1:8" x14ac:dyDescent="0.25">
      <c r="A46" s="14" t="s">
        <v>46</v>
      </c>
      <c r="B46" s="15" t="s">
        <v>8</v>
      </c>
      <c r="C46" s="24">
        <f>C47+C48+C49</f>
        <v>903000</v>
      </c>
      <c r="D46" s="24">
        <f t="shared" ref="D46" si="17">D47+D48+D49</f>
        <v>0</v>
      </c>
      <c r="E46" s="24"/>
      <c r="F46" s="24"/>
      <c r="G46" s="24">
        <f>G47+G48+G49</f>
        <v>-273000</v>
      </c>
      <c r="H46" s="24">
        <f t="shared" ref="H46:H51" si="18">C46+D46+E46+F46+G46</f>
        <v>630000</v>
      </c>
    </row>
    <row r="47" spans="1:8" ht="30" x14ac:dyDescent="0.25">
      <c r="A47" s="14" t="s">
        <v>47</v>
      </c>
      <c r="B47" s="15" t="s">
        <v>9</v>
      </c>
      <c r="C47" s="24">
        <v>305200</v>
      </c>
      <c r="D47" s="24"/>
      <c r="E47" s="24"/>
      <c r="F47" s="24"/>
      <c r="G47" s="24">
        <v>-10350</v>
      </c>
      <c r="H47" s="24">
        <f t="shared" si="18"/>
        <v>294850</v>
      </c>
    </row>
    <row r="48" spans="1:8" ht="21.75" customHeight="1" x14ac:dyDescent="0.25">
      <c r="A48" s="14" t="s">
        <v>48</v>
      </c>
      <c r="B48" s="15" t="s">
        <v>10</v>
      </c>
      <c r="C48" s="24">
        <v>295800</v>
      </c>
      <c r="D48" s="24"/>
      <c r="E48" s="24"/>
      <c r="F48" s="24"/>
      <c r="G48" s="24">
        <v>-56800</v>
      </c>
      <c r="H48" s="24">
        <f t="shared" si="18"/>
        <v>239000</v>
      </c>
    </row>
    <row r="49" spans="1:8" ht="24" customHeight="1" x14ac:dyDescent="0.25">
      <c r="A49" s="14" t="s">
        <v>49</v>
      </c>
      <c r="B49" s="15" t="s">
        <v>13</v>
      </c>
      <c r="C49" s="24">
        <f>C50+C51</f>
        <v>302000</v>
      </c>
      <c r="D49" s="24"/>
      <c r="E49" s="24"/>
      <c r="F49" s="24"/>
      <c r="G49" s="24">
        <f>G50+G51</f>
        <v>-205850</v>
      </c>
      <c r="H49" s="24">
        <f t="shared" si="18"/>
        <v>96150</v>
      </c>
    </row>
    <row r="50" spans="1:8" ht="30" customHeight="1" x14ac:dyDescent="0.25">
      <c r="A50" s="14" t="s">
        <v>50</v>
      </c>
      <c r="B50" s="15" t="s">
        <v>14</v>
      </c>
      <c r="C50" s="24">
        <v>302000</v>
      </c>
      <c r="D50" s="24"/>
      <c r="E50" s="24"/>
      <c r="F50" s="24"/>
      <c r="G50" s="24">
        <v>-212000</v>
      </c>
      <c r="H50" s="24">
        <f t="shared" si="18"/>
        <v>90000</v>
      </c>
    </row>
    <row r="51" spans="1:8" ht="35.25" customHeight="1" x14ac:dyDescent="0.25">
      <c r="A51" s="14" t="s">
        <v>209</v>
      </c>
      <c r="B51" s="15" t="s">
        <v>210</v>
      </c>
      <c r="C51" s="24">
        <v>0</v>
      </c>
      <c r="D51" s="24"/>
      <c r="E51" s="24"/>
      <c r="F51" s="24"/>
      <c r="G51" s="24">
        <v>6150</v>
      </c>
      <c r="H51" s="24">
        <f t="shared" si="18"/>
        <v>6150</v>
      </c>
    </row>
    <row r="52" spans="1:8" ht="28.5" x14ac:dyDescent="0.25">
      <c r="A52" s="18" t="s">
        <v>51</v>
      </c>
      <c r="B52" s="17" t="s">
        <v>128</v>
      </c>
      <c r="C52" s="25">
        <f>C53</f>
        <v>33000</v>
      </c>
      <c r="D52" s="25">
        <f t="shared" ref="D52" si="19">D53</f>
        <v>115000</v>
      </c>
      <c r="E52" s="25"/>
      <c r="F52" s="25">
        <f>F53</f>
        <v>8000</v>
      </c>
      <c r="G52" s="25">
        <f>G53</f>
        <v>21900</v>
      </c>
      <c r="H52" s="25">
        <f>C52+D52+E52+F52+G52</f>
        <v>177900</v>
      </c>
    </row>
    <row r="53" spans="1:8" x14ac:dyDescent="0.25">
      <c r="A53" s="14" t="s">
        <v>129</v>
      </c>
      <c r="B53" s="15" t="s">
        <v>11</v>
      </c>
      <c r="C53" s="24">
        <f>C54+C56</f>
        <v>33000</v>
      </c>
      <c r="D53" s="24">
        <f t="shared" ref="D53" si="20">D54+D56</f>
        <v>115000</v>
      </c>
      <c r="E53" s="24"/>
      <c r="F53" s="24">
        <f>F54+F56</f>
        <v>8000</v>
      </c>
      <c r="G53" s="24">
        <f>G54+G56</f>
        <v>21900</v>
      </c>
      <c r="H53" s="24">
        <f>C53+D53+E53+F53+G53</f>
        <v>177900</v>
      </c>
    </row>
    <row r="54" spans="1:8" ht="45" x14ac:dyDescent="0.25">
      <c r="A54" s="14" t="s">
        <v>130</v>
      </c>
      <c r="B54" s="15" t="s">
        <v>131</v>
      </c>
      <c r="C54" s="24">
        <f>C55</f>
        <v>33000</v>
      </c>
      <c r="D54" s="24"/>
      <c r="E54" s="24"/>
      <c r="F54" s="24">
        <f>F55</f>
        <v>0</v>
      </c>
      <c r="G54" s="24"/>
      <c r="H54" s="24">
        <f>C54+D54+E54+F54+G54</f>
        <v>33000</v>
      </c>
    </row>
    <row r="55" spans="1:8" ht="45" x14ac:dyDescent="0.25">
      <c r="A55" s="14" t="s">
        <v>62</v>
      </c>
      <c r="B55" s="15" t="s">
        <v>132</v>
      </c>
      <c r="C55" s="24">
        <v>33000</v>
      </c>
      <c r="D55" s="24"/>
      <c r="E55" s="24"/>
      <c r="F55" s="24"/>
      <c r="G55" s="24"/>
      <c r="H55" s="24">
        <f>C55+D55+E55+F55+G55</f>
        <v>33000</v>
      </c>
    </row>
    <row r="56" spans="1:8" x14ac:dyDescent="0.25">
      <c r="A56" s="14" t="s">
        <v>133</v>
      </c>
      <c r="B56" s="15" t="s">
        <v>134</v>
      </c>
      <c r="C56" s="24">
        <f>C57</f>
        <v>0</v>
      </c>
      <c r="D56" s="24">
        <v>115000</v>
      </c>
      <c r="E56" s="24"/>
      <c r="F56" s="24">
        <f>F57</f>
        <v>8000</v>
      </c>
      <c r="G56" s="24">
        <f>G57</f>
        <v>21900</v>
      </c>
      <c r="H56" s="24">
        <f>C56+D56+E56+F56+G56</f>
        <v>144900</v>
      </c>
    </row>
    <row r="57" spans="1:8" x14ac:dyDescent="0.25">
      <c r="A57" s="20" t="s">
        <v>52</v>
      </c>
      <c r="B57" s="21" t="s">
        <v>53</v>
      </c>
      <c r="C57" s="26">
        <v>0</v>
      </c>
      <c r="D57" s="26">
        <v>115000</v>
      </c>
      <c r="E57" s="26"/>
      <c r="F57" s="24">
        <v>8000</v>
      </c>
      <c r="G57" s="24">
        <v>21900</v>
      </c>
      <c r="H57" s="24">
        <f>C57+D57+E57+F57+G57</f>
        <v>144900</v>
      </c>
    </row>
    <row r="58" spans="1:8" ht="28.5" x14ac:dyDescent="0.25">
      <c r="A58" s="48" t="s">
        <v>274</v>
      </c>
      <c r="B58" s="49" t="s">
        <v>275</v>
      </c>
      <c r="C58" s="50">
        <v>0</v>
      </c>
      <c r="D58" s="50"/>
      <c r="E58" s="50">
        <f t="shared" ref="E58:G60" si="21">E59</f>
        <v>2831560</v>
      </c>
      <c r="F58" s="50">
        <f t="shared" si="21"/>
        <v>19147685</v>
      </c>
      <c r="G58" s="50">
        <f t="shared" si="21"/>
        <v>6430800</v>
      </c>
      <c r="H58" s="25">
        <f>C58+D58+E58+F58+G58</f>
        <v>28410045</v>
      </c>
    </row>
    <row r="59" spans="1:8" ht="30" x14ac:dyDescent="0.25">
      <c r="A59" s="20" t="s">
        <v>276</v>
      </c>
      <c r="B59" s="21" t="s">
        <v>277</v>
      </c>
      <c r="C59" s="26">
        <v>0</v>
      </c>
      <c r="D59" s="26"/>
      <c r="E59" s="26">
        <f t="shared" si="21"/>
        <v>2831560</v>
      </c>
      <c r="F59" s="26">
        <f t="shared" si="21"/>
        <v>19147685</v>
      </c>
      <c r="G59" s="26">
        <f t="shared" si="21"/>
        <v>6430800</v>
      </c>
      <c r="H59" s="24">
        <f>C59+D59+E59+F59+G59</f>
        <v>28410045</v>
      </c>
    </row>
    <row r="60" spans="1:8" ht="30" x14ac:dyDescent="0.25">
      <c r="A60" s="20" t="s">
        <v>278</v>
      </c>
      <c r="B60" s="21" t="s">
        <v>279</v>
      </c>
      <c r="C60" s="26">
        <v>0</v>
      </c>
      <c r="D60" s="26"/>
      <c r="E60" s="26">
        <f t="shared" si="21"/>
        <v>2831560</v>
      </c>
      <c r="F60" s="26">
        <f t="shared" si="21"/>
        <v>19147685</v>
      </c>
      <c r="G60" s="26">
        <f t="shared" si="21"/>
        <v>6430800</v>
      </c>
      <c r="H60" s="24">
        <f t="shared" ref="H60:H61" si="22">C60+D60+E60+F60+G60</f>
        <v>28410045</v>
      </c>
    </row>
    <row r="61" spans="1:8" ht="45" x14ac:dyDescent="0.25">
      <c r="A61" s="20" t="s">
        <v>280</v>
      </c>
      <c r="B61" s="21" t="s">
        <v>281</v>
      </c>
      <c r="C61" s="26">
        <v>0</v>
      </c>
      <c r="D61" s="26"/>
      <c r="E61" s="47">
        <v>2831560</v>
      </c>
      <c r="F61" s="24">
        <v>19147685</v>
      </c>
      <c r="G61" s="24">
        <v>6430800</v>
      </c>
      <c r="H61" s="24">
        <f t="shared" si="22"/>
        <v>28410045</v>
      </c>
    </row>
    <row r="62" spans="1:8" x14ac:dyDescent="0.25">
      <c r="A62" s="22" t="s">
        <v>54</v>
      </c>
      <c r="B62" s="17" t="s">
        <v>55</v>
      </c>
      <c r="C62" s="25">
        <f>C63+C99+C104+C106+C109+C97</f>
        <v>1000000</v>
      </c>
      <c r="D62" s="25">
        <f t="shared" ref="D62:E62" si="23">D63+D99+D104+D106+D109+D97</f>
        <v>0</v>
      </c>
      <c r="E62" s="25">
        <f t="shared" si="23"/>
        <v>200000</v>
      </c>
      <c r="F62" s="25">
        <f>F63+F97+F99+F104+F106+F109</f>
        <v>1800000</v>
      </c>
      <c r="G62" s="25">
        <f>G63+G97+G99+G104+G106+G109+G101</f>
        <v>650000</v>
      </c>
      <c r="H62" s="25">
        <f>H63+H97+H99+H104+H106+H109+H101</f>
        <v>3650000</v>
      </c>
    </row>
    <row r="63" spans="1:8" ht="30" x14ac:dyDescent="0.25">
      <c r="A63" s="44" t="s">
        <v>241</v>
      </c>
      <c r="B63" s="45" t="s">
        <v>135</v>
      </c>
      <c r="C63" s="24">
        <f>C64+C66+C74+C68+C71+C76+C80+C82+C84+C86+C90+C92+C95</f>
        <v>885000</v>
      </c>
      <c r="D63" s="24">
        <f t="shared" ref="D63:E63" si="24">D64+D66+D74+D68+D71+D76+D80+D82+D84+D86+D90+D92+D95</f>
        <v>0</v>
      </c>
      <c r="E63" s="24">
        <f t="shared" si="24"/>
        <v>0</v>
      </c>
      <c r="F63" s="24">
        <f>F64+F66+F68+F71+F78+F80+F82+F84+F88+F90+F92+F95</f>
        <v>1441500</v>
      </c>
      <c r="G63" s="24">
        <f>G64+G66+G68+G71+G78+G80+G82+G84+G88+G90+G92+G95+G74</f>
        <v>320400</v>
      </c>
      <c r="H63" s="24">
        <f>H64+H66+H68+H71+H78+H80+H82+H84+H88+H90+H92+H95+H74</f>
        <v>2646900</v>
      </c>
    </row>
    <row r="64" spans="1:8" ht="45" x14ac:dyDescent="0.25">
      <c r="A64" s="44" t="s">
        <v>266</v>
      </c>
      <c r="B64" s="45" t="s">
        <v>267</v>
      </c>
      <c r="C64" s="24">
        <f>C65</f>
        <v>15000</v>
      </c>
      <c r="D64" s="24"/>
      <c r="E64" s="24"/>
      <c r="F64" s="24">
        <f>F65</f>
        <v>10000</v>
      </c>
      <c r="G64" s="24">
        <f>G65</f>
        <v>12000</v>
      </c>
      <c r="H64" s="24">
        <f>C64+D64+E64+F64+G64</f>
        <v>37000</v>
      </c>
    </row>
    <row r="65" spans="1:8" ht="68.25" customHeight="1" x14ac:dyDescent="0.25">
      <c r="A65" s="44" t="s">
        <v>58</v>
      </c>
      <c r="B65" s="45" t="s">
        <v>136</v>
      </c>
      <c r="C65" s="24">
        <v>15000</v>
      </c>
      <c r="D65" s="24"/>
      <c r="E65" s="24"/>
      <c r="F65" s="24">
        <v>10000</v>
      </c>
      <c r="G65" s="24">
        <v>12000</v>
      </c>
      <c r="H65" s="24">
        <f t="shared" ref="H65:H109" si="25">C65+D65+E65+F65+G65</f>
        <v>37000</v>
      </c>
    </row>
    <row r="66" spans="1:8" ht="66" customHeight="1" x14ac:dyDescent="0.25">
      <c r="A66" s="44" t="s">
        <v>242</v>
      </c>
      <c r="B66" s="45" t="s">
        <v>211</v>
      </c>
      <c r="C66" s="24">
        <f>C67</f>
        <v>27000</v>
      </c>
      <c r="D66" s="24"/>
      <c r="E66" s="24"/>
      <c r="F66" s="24">
        <v>0</v>
      </c>
      <c r="G66" s="24">
        <f>G67</f>
        <v>15000</v>
      </c>
      <c r="H66" s="24">
        <f t="shared" si="25"/>
        <v>42000</v>
      </c>
    </row>
    <row r="67" spans="1:8" ht="90" x14ac:dyDescent="0.25">
      <c r="A67" s="44" t="s">
        <v>243</v>
      </c>
      <c r="B67" s="45" t="s">
        <v>212</v>
      </c>
      <c r="C67" s="24">
        <v>27000</v>
      </c>
      <c r="D67" s="24"/>
      <c r="E67" s="24"/>
      <c r="F67" s="24">
        <v>0</v>
      </c>
      <c r="G67" s="24">
        <v>15000</v>
      </c>
      <c r="H67" s="24">
        <f t="shared" si="25"/>
        <v>42000</v>
      </c>
    </row>
    <row r="68" spans="1:8" ht="56.25" customHeight="1" x14ac:dyDescent="0.25">
      <c r="A68" s="44" t="s">
        <v>268</v>
      </c>
      <c r="B68" s="45" t="s">
        <v>213</v>
      </c>
      <c r="C68" s="19">
        <f>C69+C70</f>
        <v>2000</v>
      </c>
      <c r="D68" s="19"/>
      <c r="E68" s="19"/>
      <c r="F68" s="19">
        <f>F69</f>
        <v>12000</v>
      </c>
      <c r="G68" s="19">
        <f>G69</f>
        <v>3000</v>
      </c>
      <c r="H68" s="24">
        <f t="shared" si="25"/>
        <v>17000</v>
      </c>
    </row>
    <row r="69" spans="1:8" ht="63" customHeight="1" x14ac:dyDescent="0.25">
      <c r="A69" s="44" t="s">
        <v>56</v>
      </c>
      <c r="B69" s="45" t="s">
        <v>214</v>
      </c>
      <c r="C69" s="19">
        <v>2000</v>
      </c>
      <c r="D69" s="19"/>
      <c r="E69" s="19"/>
      <c r="F69" s="19">
        <v>12000</v>
      </c>
      <c r="G69" s="19">
        <v>3000</v>
      </c>
      <c r="H69" s="24">
        <f t="shared" si="25"/>
        <v>17000</v>
      </c>
    </row>
    <row r="70" spans="1:8" ht="0.75" hidden="1" customHeight="1" x14ac:dyDescent="0.25">
      <c r="A70" s="44" t="s">
        <v>269</v>
      </c>
      <c r="B70" s="45" t="s">
        <v>215</v>
      </c>
      <c r="C70" s="19">
        <v>0</v>
      </c>
      <c r="D70" s="19"/>
      <c r="E70" s="19"/>
      <c r="F70" s="19"/>
      <c r="G70" s="19"/>
      <c r="H70" s="24">
        <f t="shared" si="25"/>
        <v>0</v>
      </c>
    </row>
    <row r="71" spans="1:8" ht="59.25" customHeight="1" x14ac:dyDescent="0.25">
      <c r="A71" s="44" t="s">
        <v>270</v>
      </c>
      <c r="B71" s="45" t="s">
        <v>216</v>
      </c>
      <c r="C71" s="19">
        <f>C72+C73</f>
        <v>504000</v>
      </c>
      <c r="D71" s="19"/>
      <c r="E71" s="19"/>
      <c r="F71" s="19">
        <f>F72</f>
        <v>0</v>
      </c>
      <c r="G71" s="19">
        <f>G72</f>
        <v>110000</v>
      </c>
      <c r="H71" s="24">
        <f t="shared" si="25"/>
        <v>614000</v>
      </c>
    </row>
    <row r="72" spans="1:8" ht="81" customHeight="1" x14ac:dyDescent="0.25">
      <c r="A72" s="44" t="s">
        <v>59</v>
      </c>
      <c r="B72" s="45" t="s">
        <v>217</v>
      </c>
      <c r="C72" s="19">
        <v>504000</v>
      </c>
      <c r="D72" s="19"/>
      <c r="E72" s="19"/>
      <c r="F72" s="19">
        <v>0</v>
      </c>
      <c r="G72" s="19">
        <v>110000</v>
      </c>
      <c r="H72" s="24">
        <f t="shared" si="25"/>
        <v>614000</v>
      </c>
    </row>
    <row r="73" spans="1:8" ht="45" hidden="1" customHeight="1" x14ac:dyDescent="0.25">
      <c r="A73" s="44" t="s">
        <v>271</v>
      </c>
      <c r="B73" s="45" t="s">
        <v>218</v>
      </c>
      <c r="C73" s="19">
        <v>0</v>
      </c>
      <c r="D73" s="19"/>
      <c r="E73" s="19"/>
      <c r="F73" s="19"/>
      <c r="G73" s="19"/>
      <c r="H73" s="24">
        <f t="shared" si="25"/>
        <v>0</v>
      </c>
    </row>
    <row r="74" spans="1:8" ht="51" customHeight="1" x14ac:dyDescent="0.25">
      <c r="A74" s="44" t="s">
        <v>244</v>
      </c>
      <c r="B74" s="45" t="s">
        <v>219</v>
      </c>
      <c r="C74" s="42">
        <f>C75</f>
        <v>0</v>
      </c>
      <c r="D74" s="42"/>
      <c r="E74" s="42"/>
      <c r="F74" s="19">
        <f>F75</f>
        <v>0</v>
      </c>
      <c r="G74" s="19">
        <f>G75</f>
        <v>2000</v>
      </c>
      <c r="H74" s="24">
        <f t="shared" si="25"/>
        <v>2000</v>
      </c>
    </row>
    <row r="75" spans="1:8" ht="75" customHeight="1" x14ac:dyDescent="0.25">
      <c r="A75" s="44" t="s">
        <v>245</v>
      </c>
      <c r="B75" s="45" t="s">
        <v>220</v>
      </c>
      <c r="C75" s="46">
        <v>0</v>
      </c>
      <c r="D75" s="46">
        <v>0</v>
      </c>
      <c r="E75" s="46"/>
      <c r="F75" s="52"/>
      <c r="G75" s="52">
        <v>2000</v>
      </c>
      <c r="H75" s="24">
        <f t="shared" si="25"/>
        <v>2000</v>
      </c>
    </row>
    <row r="76" spans="1:8" ht="0.75" hidden="1" customHeight="1" x14ac:dyDescent="0.25">
      <c r="A76" s="44" t="s">
        <v>246</v>
      </c>
      <c r="B76" s="45" t="s">
        <v>221</v>
      </c>
      <c r="C76" s="46">
        <f>C77</f>
        <v>0</v>
      </c>
      <c r="D76" s="46"/>
      <c r="E76" s="46"/>
      <c r="F76" s="52">
        <f>F77</f>
        <v>0</v>
      </c>
      <c r="G76" s="52">
        <f>G77</f>
        <v>0</v>
      </c>
      <c r="H76" s="24">
        <f t="shared" si="25"/>
        <v>0</v>
      </c>
    </row>
    <row r="77" spans="1:8" ht="60.75" hidden="1" customHeight="1" x14ac:dyDescent="0.25">
      <c r="A77" s="44" t="s">
        <v>247</v>
      </c>
      <c r="B77" s="45" t="s">
        <v>222</v>
      </c>
      <c r="C77" s="46">
        <v>0</v>
      </c>
      <c r="D77" s="46">
        <v>0</v>
      </c>
      <c r="E77" s="46"/>
      <c r="F77" s="52"/>
      <c r="G77" s="52"/>
      <c r="H77" s="24">
        <f t="shared" si="25"/>
        <v>0</v>
      </c>
    </row>
    <row r="78" spans="1:8" ht="60" customHeight="1" x14ac:dyDescent="0.25">
      <c r="A78" s="53" t="s">
        <v>287</v>
      </c>
      <c r="B78" s="45" t="s">
        <v>221</v>
      </c>
      <c r="C78" s="46"/>
      <c r="D78" s="46"/>
      <c r="E78" s="46"/>
      <c r="F78" s="52">
        <f>F79</f>
        <v>30000</v>
      </c>
      <c r="G78" s="52">
        <f>G79</f>
        <v>0</v>
      </c>
      <c r="H78" s="24">
        <f t="shared" si="25"/>
        <v>30000</v>
      </c>
    </row>
    <row r="79" spans="1:8" ht="60" customHeight="1" x14ac:dyDescent="0.25">
      <c r="A79" s="23" t="s">
        <v>247</v>
      </c>
      <c r="B79" s="51" t="s">
        <v>282</v>
      </c>
      <c r="C79" s="46"/>
      <c r="D79" s="46"/>
      <c r="E79" s="46"/>
      <c r="F79" s="52">
        <v>30000</v>
      </c>
      <c r="G79" s="52">
        <v>0</v>
      </c>
      <c r="H79" s="24">
        <f t="shared" si="25"/>
        <v>30000</v>
      </c>
    </row>
    <row r="80" spans="1:8" ht="45" x14ac:dyDescent="0.25">
      <c r="A80" s="44" t="s">
        <v>248</v>
      </c>
      <c r="B80" s="45" t="s">
        <v>223</v>
      </c>
      <c r="C80" s="46">
        <f>C81</f>
        <v>10000</v>
      </c>
      <c r="D80" s="46"/>
      <c r="E80" s="46"/>
      <c r="F80" s="52">
        <f>F81</f>
        <v>0</v>
      </c>
      <c r="G80" s="52">
        <f>G81</f>
        <v>-7000</v>
      </c>
      <c r="H80" s="24">
        <f t="shared" si="25"/>
        <v>3000</v>
      </c>
    </row>
    <row r="81" spans="1:8" ht="60" x14ac:dyDescent="0.25">
      <c r="A81" s="44" t="s">
        <v>249</v>
      </c>
      <c r="B81" s="45" t="s">
        <v>137</v>
      </c>
      <c r="C81" s="46">
        <v>10000</v>
      </c>
      <c r="D81" s="46"/>
      <c r="E81" s="46"/>
      <c r="F81" s="52"/>
      <c r="G81" s="52">
        <v>-7000</v>
      </c>
      <c r="H81" s="24">
        <f t="shared" si="25"/>
        <v>3000</v>
      </c>
    </row>
    <row r="82" spans="1:8" ht="60" x14ac:dyDescent="0.25">
      <c r="A82" s="44" t="s">
        <v>250</v>
      </c>
      <c r="B82" s="45" t="s">
        <v>224</v>
      </c>
      <c r="C82" s="46">
        <f>C83</f>
        <v>10000</v>
      </c>
      <c r="D82" s="46"/>
      <c r="E82" s="46"/>
      <c r="F82" s="52">
        <f>F83</f>
        <v>0</v>
      </c>
      <c r="G82" s="52">
        <f>G83</f>
        <v>25600</v>
      </c>
      <c r="H82" s="24">
        <f t="shared" si="25"/>
        <v>35600</v>
      </c>
    </row>
    <row r="83" spans="1:8" ht="75" x14ac:dyDescent="0.25">
      <c r="A83" s="44" t="s">
        <v>60</v>
      </c>
      <c r="B83" s="45" t="s">
        <v>225</v>
      </c>
      <c r="C83" s="46">
        <v>10000</v>
      </c>
      <c r="D83" s="46"/>
      <c r="E83" s="46"/>
      <c r="F83" s="52">
        <v>0</v>
      </c>
      <c r="G83" s="52">
        <v>25600</v>
      </c>
      <c r="H83" s="24">
        <f t="shared" si="25"/>
        <v>35600</v>
      </c>
    </row>
    <row r="84" spans="1:8" ht="60" x14ac:dyDescent="0.25">
      <c r="A84" s="53" t="s">
        <v>251</v>
      </c>
      <c r="B84" s="45" t="s">
        <v>226</v>
      </c>
      <c r="C84" s="46">
        <f>C85</f>
        <v>2000</v>
      </c>
      <c r="D84" s="46"/>
      <c r="E84" s="46"/>
      <c r="F84" s="52">
        <f>F85</f>
        <v>0</v>
      </c>
      <c r="G84" s="52">
        <f>G85</f>
        <v>2000</v>
      </c>
      <c r="H84" s="24">
        <f t="shared" si="25"/>
        <v>4000</v>
      </c>
    </row>
    <row r="85" spans="1:8" ht="89.25" customHeight="1" x14ac:dyDescent="0.25">
      <c r="A85" s="53" t="s">
        <v>61</v>
      </c>
      <c r="B85" s="45" t="s">
        <v>227</v>
      </c>
      <c r="C85" s="46">
        <v>2000</v>
      </c>
      <c r="D85" s="46"/>
      <c r="E85" s="46"/>
      <c r="F85" s="52">
        <v>0</v>
      </c>
      <c r="G85" s="52">
        <v>2000</v>
      </c>
      <c r="H85" s="24">
        <f t="shared" si="25"/>
        <v>4000</v>
      </c>
    </row>
    <row r="86" spans="1:8" ht="1.5" hidden="1" customHeight="1" x14ac:dyDescent="0.25">
      <c r="A86" s="53" t="s">
        <v>252</v>
      </c>
      <c r="B86" s="45" t="s">
        <v>228</v>
      </c>
      <c r="C86" s="46">
        <f>C87</f>
        <v>0</v>
      </c>
      <c r="D86" s="46"/>
      <c r="E86" s="46"/>
      <c r="F86" s="52"/>
      <c r="G86" s="52"/>
      <c r="H86" s="24">
        <f t="shared" si="25"/>
        <v>0</v>
      </c>
    </row>
    <row r="87" spans="1:8" ht="60" hidden="1" x14ac:dyDescent="0.25">
      <c r="A87" s="53" t="s">
        <v>253</v>
      </c>
      <c r="B87" s="45" t="s">
        <v>229</v>
      </c>
      <c r="C87" s="46">
        <v>0</v>
      </c>
      <c r="D87" s="46"/>
      <c r="E87" s="46"/>
      <c r="F87" s="52"/>
      <c r="G87" s="52"/>
      <c r="H87" s="24">
        <f t="shared" si="25"/>
        <v>0</v>
      </c>
    </row>
    <row r="88" spans="1:8" ht="45" x14ac:dyDescent="0.25">
      <c r="A88" s="53" t="s">
        <v>288</v>
      </c>
      <c r="B88" s="45" t="s">
        <v>228</v>
      </c>
      <c r="C88" s="46"/>
      <c r="D88" s="46"/>
      <c r="E88" s="46"/>
      <c r="F88" s="52">
        <f>F89</f>
        <v>10000</v>
      </c>
      <c r="G88" s="52">
        <f>G89</f>
        <v>23000</v>
      </c>
      <c r="H88" s="24">
        <f t="shared" si="25"/>
        <v>33000</v>
      </c>
    </row>
    <row r="89" spans="1:8" ht="75" x14ac:dyDescent="0.25">
      <c r="A89" s="23" t="s">
        <v>253</v>
      </c>
      <c r="B89" s="51" t="s">
        <v>229</v>
      </c>
      <c r="C89" s="46"/>
      <c r="D89" s="46"/>
      <c r="E89" s="46"/>
      <c r="F89" s="52">
        <v>10000</v>
      </c>
      <c r="G89" s="52">
        <v>23000</v>
      </c>
      <c r="H89" s="24">
        <f t="shared" si="25"/>
        <v>33000</v>
      </c>
    </row>
    <row r="90" spans="1:8" ht="75" x14ac:dyDescent="0.25">
      <c r="A90" s="53" t="s">
        <v>254</v>
      </c>
      <c r="B90" s="45" t="s">
        <v>230</v>
      </c>
      <c r="C90" s="46">
        <f>C91</f>
        <v>25000</v>
      </c>
      <c r="D90" s="46"/>
      <c r="E90" s="46"/>
      <c r="F90" s="52">
        <f>F91</f>
        <v>15000</v>
      </c>
      <c r="G90" s="52">
        <f>G91</f>
        <v>-3000</v>
      </c>
      <c r="H90" s="24">
        <f t="shared" si="25"/>
        <v>37000</v>
      </c>
    </row>
    <row r="91" spans="1:8" ht="105" x14ac:dyDescent="0.25">
      <c r="A91" s="53" t="s">
        <v>138</v>
      </c>
      <c r="B91" s="45" t="s">
        <v>139</v>
      </c>
      <c r="C91" s="46">
        <v>25000</v>
      </c>
      <c r="D91" s="46"/>
      <c r="E91" s="46"/>
      <c r="F91" s="52">
        <v>15000</v>
      </c>
      <c r="G91" s="52">
        <v>-3000</v>
      </c>
      <c r="H91" s="24">
        <f t="shared" si="25"/>
        <v>37000</v>
      </c>
    </row>
    <row r="92" spans="1:8" ht="45" x14ac:dyDescent="0.25">
      <c r="A92" s="53" t="s">
        <v>255</v>
      </c>
      <c r="B92" s="45" t="s">
        <v>231</v>
      </c>
      <c r="C92" s="46">
        <f>C93+C94</f>
        <v>180000</v>
      </c>
      <c r="D92" s="46"/>
      <c r="E92" s="46"/>
      <c r="F92" s="52">
        <f>F93+F94</f>
        <v>1164500</v>
      </c>
      <c r="G92" s="52">
        <f>G93+G94</f>
        <v>-122200</v>
      </c>
      <c r="H92" s="24">
        <f t="shared" si="25"/>
        <v>1222300</v>
      </c>
    </row>
    <row r="93" spans="1:8" ht="60" x14ac:dyDescent="0.25">
      <c r="A93" s="53" t="s">
        <v>257</v>
      </c>
      <c r="B93" s="45" t="s">
        <v>232</v>
      </c>
      <c r="C93" s="46">
        <v>180000</v>
      </c>
      <c r="D93" s="46"/>
      <c r="E93" s="46"/>
      <c r="F93" s="52">
        <v>1164500</v>
      </c>
      <c r="G93" s="52">
        <v>-122500</v>
      </c>
      <c r="H93" s="24">
        <f t="shared" si="25"/>
        <v>1222000</v>
      </c>
    </row>
    <row r="94" spans="1:8" ht="60.75" customHeight="1" x14ac:dyDescent="0.25">
      <c r="A94" s="53" t="s">
        <v>256</v>
      </c>
      <c r="B94" s="45" t="s">
        <v>233</v>
      </c>
      <c r="C94" s="46">
        <v>0</v>
      </c>
      <c r="D94" s="46"/>
      <c r="E94" s="46"/>
      <c r="F94" s="52">
        <v>0</v>
      </c>
      <c r="G94" s="52">
        <v>300</v>
      </c>
      <c r="H94" s="24">
        <f t="shared" si="25"/>
        <v>300</v>
      </c>
    </row>
    <row r="95" spans="1:8" ht="60" x14ac:dyDescent="0.25">
      <c r="A95" s="53" t="s">
        <v>258</v>
      </c>
      <c r="B95" s="45" t="s">
        <v>234</v>
      </c>
      <c r="C95" s="46">
        <f>C96</f>
        <v>110000</v>
      </c>
      <c r="D95" s="46"/>
      <c r="E95" s="46"/>
      <c r="F95" s="52">
        <f>F96</f>
        <v>200000</v>
      </c>
      <c r="G95" s="52">
        <f>G96</f>
        <v>260000</v>
      </c>
      <c r="H95" s="24">
        <f t="shared" si="25"/>
        <v>570000</v>
      </c>
    </row>
    <row r="96" spans="1:8" ht="75" x14ac:dyDescent="0.25">
      <c r="A96" s="53" t="s">
        <v>57</v>
      </c>
      <c r="B96" s="45" t="s">
        <v>235</v>
      </c>
      <c r="C96" s="46">
        <v>110000</v>
      </c>
      <c r="D96" s="46"/>
      <c r="E96" s="46"/>
      <c r="F96" s="52">
        <v>200000</v>
      </c>
      <c r="G96" s="52">
        <v>260000</v>
      </c>
      <c r="H96" s="24">
        <f t="shared" si="25"/>
        <v>570000</v>
      </c>
    </row>
    <row r="97" spans="1:8" ht="90" x14ac:dyDescent="0.25">
      <c r="A97" s="44" t="s">
        <v>290</v>
      </c>
      <c r="B97" s="45" t="s">
        <v>289</v>
      </c>
      <c r="C97" s="46"/>
      <c r="D97" s="46"/>
      <c r="E97" s="46"/>
      <c r="F97" s="52">
        <f>F98</f>
        <v>105000</v>
      </c>
      <c r="G97" s="52">
        <f>G98</f>
        <v>30000</v>
      </c>
      <c r="H97" s="24">
        <f t="shared" si="25"/>
        <v>135000</v>
      </c>
    </row>
    <row r="98" spans="1:8" ht="120" x14ac:dyDescent="0.25">
      <c r="A98" s="23" t="s">
        <v>285</v>
      </c>
      <c r="B98" s="51" t="s">
        <v>286</v>
      </c>
      <c r="C98" s="46"/>
      <c r="D98" s="46"/>
      <c r="E98" s="46"/>
      <c r="F98" s="46">
        <v>105000</v>
      </c>
      <c r="G98" s="46">
        <v>30000</v>
      </c>
      <c r="H98" s="24">
        <f t="shared" si="25"/>
        <v>135000</v>
      </c>
    </row>
    <row r="99" spans="1:8" ht="30" x14ac:dyDescent="0.25">
      <c r="A99" s="53" t="s">
        <v>259</v>
      </c>
      <c r="B99" s="45" t="s">
        <v>140</v>
      </c>
      <c r="C99" s="46">
        <f>C100</f>
        <v>10000</v>
      </c>
      <c r="D99" s="46">
        <f t="shared" ref="D99" si="26">D100</f>
        <v>0</v>
      </c>
      <c r="E99" s="46"/>
      <c r="F99" s="52">
        <f>F100</f>
        <v>5000</v>
      </c>
      <c r="G99" s="52">
        <f>G100</f>
        <v>17000</v>
      </c>
      <c r="H99" s="24">
        <f t="shared" si="25"/>
        <v>32000</v>
      </c>
    </row>
    <row r="100" spans="1:8" ht="52.5" customHeight="1" x14ac:dyDescent="0.25">
      <c r="A100" s="53" t="s">
        <v>260</v>
      </c>
      <c r="B100" s="45" t="s">
        <v>141</v>
      </c>
      <c r="C100" s="46">
        <v>10000</v>
      </c>
      <c r="D100" s="46"/>
      <c r="E100" s="46"/>
      <c r="F100" s="52">
        <v>5000</v>
      </c>
      <c r="G100" s="52">
        <v>17000</v>
      </c>
      <c r="H100" s="24">
        <f t="shared" si="25"/>
        <v>32000</v>
      </c>
    </row>
    <row r="101" spans="1:8" ht="88.5" customHeight="1" x14ac:dyDescent="0.25">
      <c r="A101" s="53" t="s">
        <v>316</v>
      </c>
      <c r="B101" s="45" t="s">
        <v>317</v>
      </c>
      <c r="C101" s="46"/>
      <c r="D101" s="46"/>
      <c r="E101" s="46"/>
      <c r="F101" s="52"/>
      <c r="G101" s="52">
        <f>G102+G103</f>
        <v>37000</v>
      </c>
      <c r="H101" s="24">
        <f t="shared" si="25"/>
        <v>37000</v>
      </c>
    </row>
    <row r="102" spans="1:8" ht="84.75" customHeight="1" x14ac:dyDescent="0.25">
      <c r="A102" s="53" t="s">
        <v>318</v>
      </c>
      <c r="B102" s="40" t="s">
        <v>320</v>
      </c>
      <c r="C102" s="46"/>
      <c r="D102" s="46"/>
      <c r="E102" s="46"/>
      <c r="F102" s="52"/>
      <c r="G102" s="52">
        <v>33000</v>
      </c>
      <c r="H102" s="24">
        <f t="shared" si="25"/>
        <v>33000</v>
      </c>
    </row>
    <row r="103" spans="1:8" ht="70.5" customHeight="1" x14ac:dyDescent="0.25">
      <c r="A103" s="53" t="s">
        <v>319</v>
      </c>
      <c r="B103" s="40" t="s">
        <v>321</v>
      </c>
      <c r="C103" s="46"/>
      <c r="D103" s="46"/>
      <c r="E103" s="46"/>
      <c r="F103" s="52"/>
      <c r="G103" s="52">
        <v>4000</v>
      </c>
      <c r="H103" s="24">
        <f t="shared" si="25"/>
        <v>4000</v>
      </c>
    </row>
    <row r="104" spans="1:8" ht="46.5" customHeight="1" x14ac:dyDescent="0.25">
      <c r="A104" s="53" t="s">
        <v>261</v>
      </c>
      <c r="B104" s="45" t="s">
        <v>236</v>
      </c>
      <c r="C104" s="46">
        <f>C105</f>
        <v>0</v>
      </c>
      <c r="D104" s="46">
        <f t="shared" ref="D104" si="27">D105</f>
        <v>0</v>
      </c>
      <c r="E104" s="46">
        <f>E105</f>
        <v>200000</v>
      </c>
      <c r="F104" s="52">
        <f>F105</f>
        <v>173500</v>
      </c>
      <c r="G104" s="52">
        <f>G105</f>
        <v>0</v>
      </c>
      <c r="H104" s="24">
        <f t="shared" si="25"/>
        <v>373500</v>
      </c>
    </row>
    <row r="105" spans="1:8" ht="39" customHeight="1" x14ac:dyDescent="0.25">
      <c r="A105" s="53" t="s">
        <v>262</v>
      </c>
      <c r="B105" s="45" t="s">
        <v>237</v>
      </c>
      <c r="C105" s="46">
        <v>0</v>
      </c>
      <c r="D105" s="46"/>
      <c r="E105" s="46">
        <v>200000</v>
      </c>
      <c r="F105" s="52">
        <v>173500</v>
      </c>
      <c r="G105" s="52">
        <v>0</v>
      </c>
      <c r="H105" s="24">
        <f t="shared" si="25"/>
        <v>373500</v>
      </c>
    </row>
    <row r="106" spans="1:8" ht="60" x14ac:dyDescent="0.25">
      <c r="A106" s="53" t="s">
        <v>263</v>
      </c>
      <c r="B106" s="45" t="s">
        <v>238</v>
      </c>
      <c r="C106" s="46">
        <f>C107+C108</f>
        <v>105000</v>
      </c>
      <c r="D106" s="46">
        <f t="shared" ref="D106" si="28">D107+D108</f>
        <v>0</v>
      </c>
      <c r="E106" s="46">
        <f>E107+E108+E109</f>
        <v>0</v>
      </c>
      <c r="F106" s="52">
        <f>F107+F108</f>
        <v>60000</v>
      </c>
      <c r="G106" s="52">
        <f>G107+G108</f>
        <v>59600</v>
      </c>
      <c r="H106" s="24">
        <f t="shared" si="25"/>
        <v>224600</v>
      </c>
    </row>
    <row r="107" spans="1:8" ht="60" x14ac:dyDescent="0.25">
      <c r="A107" s="53" t="s">
        <v>264</v>
      </c>
      <c r="B107" s="45" t="s">
        <v>239</v>
      </c>
      <c r="C107" s="46">
        <v>95000</v>
      </c>
      <c r="D107" s="46"/>
      <c r="E107" s="46"/>
      <c r="F107" s="52">
        <v>60000</v>
      </c>
      <c r="G107" s="52">
        <v>67000</v>
      </c>
      <c r="H107" s="24">
        <f t="shared" si="25"/>
        <v>222000</v>
      </c>
    </row>
    <row r="108" spans="1:8" ht="60" x14ac:dyDescent="0.25">
      <c r="A108" s="53" t="s">
        <v>265</v>
      </c>
      <c r="B108" s="45" t="s">
        <v>240</v>
      </c>
      <c r="C108" s="46">
        <v>10000</v>
      </c>
      <c r="D108" s="46"/>
      <c r="E108" s="46"/>
      <c r="F108" s="52">
        <v>0</v>
      </c>
      <c r="G108" s="52">
        <v>-7400</v>
      </c>
      <c r="H108" s="24">
        <f t="shared" si="25"/>
        <v>2600</v>
      </c>
    </row>
    <row r="109" spans="1:8" ht="90" x14ac:dyDescent="0.25">
      <c r="A109" s="23" t="s">
        <v>283</v>
      </c>
      <c r="B109" s="51" t="s">
        <v>284</v>
      </c>
      <c r="C109" s="46">
        <v>0</v>
      </c>
      <c r="D109" s="46"/>
      <c r="E109" s="46"/>
      <c r="F109" s="52">
        <v>15000</v>
      </c>
      <c r="G109" s="52">
        <v>186000</v>
      </c>
      <c r="H109" s="24">
        <f t="shared" si="25"/>
        <v>201000</v>
      </c>
    </row>
    <row r="110" spans="1:8" x14ac:dyDescent="0.25">
      <c r="A110" s="22" t="s">
        <v>148</v>
      </c>
      <c r="B110" s="36" t="s">
        <v>12</v>
      </c>
      <c r="C110" s="35">
        <v>1200086677.5900002</v>
      </c>
      <c r="D110" s="34">
        <f>D112+D119+D144+D155</f>
        <v>41107682.609999999</v>
      </c>
      <c r="E110" s="34">
        <f>E112+E119+E144+E155</f>
        <v>245873254.67000002</v>
      </c>
      <c r="F110" s="34">
        <f>F112+F119+F144+F155</f>
        <v>11746871.18</v>
      </c>
      <c r="G110" s="34">
        <v>-183024652.29000002</v>
      </c>
      <c r="H110" s="35">
        <f>C110+D110+E110+F110+G110</f>
        <v>1315789833.7600002</v>
      </c>
    </row>
    <row r="111" spans="1:8" ht="31.5" x14ac:dyDescent="0.25">
      <c r="A111" s="23" t="s">
        <v>149</v>
      </c>
      <c r="B111" s="40" t="s">
        <v>63</v>
      </c>
      <c r="C111" s="56">
        <v>1200086677.5900002</v>
      </c>
      <c r="D111" s="33" t="s">
        <v>147</v>
      </c>
      <c r="E111" s="33">
        <v>245873254.67000002</v>
      </c>
      <c r="F111" s="33">
        <v>11746871.18</v>
      </c>
      <c r="G111" s="33">
        <f>G112+G119+G144+G155+G164</f>
        <v>-183024652.29000002</v>
      </c>
      <c r="H111" s="35">
        <f>SUM(C111:G111)</f>
        <v>1274682151.1500003</v>
      </c>
    </row>
    <row r="112" spans="1:8" x14ac:dyDescent="0.25">
      <c r="A112" s="22" t="s">
        <v>150</v>
      </c>
      <c r="B112" s="41" t="s">
        <v>64</v>
      </c>
      <c r="C112" s="35">
        <v>25380000</v>
      </c>
      <c r="D112" s="34">
        <v>0</v>
      </c>
      <c r="E112" s="34">
        <v>7500000</v>
      </c>
      <c r="F112" s="34">
        <v>2557282</v>
      </c>
      <c r="G112" s="34">
        <v>3240818</v>
      </c>
      <c r="H112" s="35">
        <f t="shared" ref="H112:H166" si="29">C112+D112+E112+F112+G112</f>
        <v>38678100</v>
      </c>
    </row>
    <row r="113" spans="1:9" x14ac:dyDescent="0.25">
      <c r="A113" s="23" t="s">
        <v>151</v>
      </c>
      <c r="B113" s="30" t="s">
        <v>65</v>
      </c>
      <c r="C113" s="27">
        <v>13946000</v>
      </c>
      <c r="D113" s="33">
        <v>0</v>
      </c>
      <c r="E113" s="33"/>
      <c r="F113" s="33"/>
      <c r="G113" s="33"/>
      <c r="H113" s="35">
        <f t="shared" si="29"/>
        <v>13946000</v>
      </c>
    </row>
    <row r="114" spans="1:9" ht="47.25" x14ac:dyDescent="0.25">
      <c r="A114" s="23" t="s">
        <v>152</v>
      </c>
      <c r="B114" s="30" t="s">
        <v>66</v>
      </c>
      <c r="C114" s="27">
        <v>13946000</v>
      </c>
      <c r="D114" s="33">
        <v>0</v>
      </c>
      <c r="E114" s="33"/>
      <c r="F114" s="33"/>
      <c r="G114" s="33"/>
      <c r="H114" s="35">
        <f t="shared" si="29"/>
        <v>13946000</v>
      </c>
    </row>
    <row r="115" spans="1:9" ht="15.75" customHeight="1" x14ac:dyDescent="0.25">
      <c r="A115" s="23" t="s">
        <v>153</v>
      </c>
      <c r="B115" s="30" t="s">
        <v>67</v>
      </c>
      <c r="C115" s="27">
        <v>11434000</v>
      </c>
      <c r="D115" s="33">
        <v>0</v>
      </c>
      <c r="E115" s="33">
        <v>7500000</v>
      </c>
      <c r="F115" s="33">
        <v>2557282</v>
      </c>
      <c r="G115" s="33">
        <v>1448818</v>
      </c>
      <c r="H115" s="35">
        <f t="shared" si="29"/>
        <v>22940100</v>
      </c>
    </row>
    <row r="116" spans="1:9" ht="15.75" customHeight="1" x14ac:dyDescent="0.25">
      <c r="A116" s="23" t="s">
        <v>154</v>
      </c>
      <c r="B116" s="30" t="s">
        <v>68</v>
      </c>
      <c r="C116" s="27">
        <v>11434000</v>
      </c>
      <c r="D116" s="33">
        <v>0</v>
      </c>
      <c r="E116" s="33">
        <v>7500000</v>
      </c>
      <c r="F116" s="33">
        <v>2557282</v>
      </c>
      <c r="G116" s="33">
        <v>1448818</v>
      </c>
      <c r="H116" s="35">
        <f t="shared" si="29"/>
        <v>22940100</v>
      </c>
    </row>
    <row r="117" spans="1:9" ht="15.75" customHeight="1" x14ac:dyDescent="0.25">
      <c r="A117" s="23" t="s">
        <v>308</v>
      </c>
      <c r="B117" s="30" t="s">
        <v>310</v>
      </c>
      <c r="C117" s="27"/>
      <c r="D117" s="33"/>
      <c r="E117" s="33"/>
      <c r="F117" s="33"/>
      <c r="G117" s="33">
        <v>1792000</v>
      </c>
      <c r="H117" s="35">
        <f t="shared" si="29"/>
        <v>1792000</v>
      </c>
    </row>
    <row r="118" spans="1:9" ht="15.75" customHeight="1" x14ac:dyDescent="0.25">
      <c r="A118" s="23" t="s">
        <v>309</v>
      </c>
      <c r="B118" s="30" t="s">
        <v>311</v>
      </c>
      <c r="C118" s="27"/>
      <c r="D118" s="33"/>
      <c r="E118" s="33"/>
      <c r="F118" s="33"/>
      <c r="G118" s="33">
        <v>1792000</v>
      </c>
      <c r="H118" s="35">
        <f t="shared" si="29"/>
        <v>1792000</v>
      </c>
    </row>
    <row r="119" spans="1:9" ht="15.75" customHeight="1" x14ac:dyDescent="0.25">
      <c r="A119" s="22" t="s">
        <v>155</v>
      </c>
      <c r="B119" s="39" t="s">
        <v>69</v>
      </c>
      <c r="C119" s="35">
        <v>314348677.48000002</v>
      </c>
      <c r="D119" s="34">
        <v>38990079.049999997</v>
      </c>
      <c r="E119" s="34">
        <v>233267169.54000002</v>
      </c>
      <c r="F119" s="34">
        <v>10635557.18</v>
      </c>
      <c r="G119" s="34">
        <v>-188488047.82000002</v>
      </c>
      <c r="H119" s="35">
        <f t="shared" si="29"/>
        <v>408753435.42999995</v>
      </c>
    </row>
    <row r="120" spans="1:9" ht="15.75" customHeight="1" x14ac:dyDescent="0.25">
      <c r="A120" s="23" t="s">
        <v>156</v>
      </c>
      <c r="B120" s="30" t="s">
        <v>142</v>
      </c>
      <c r="C120" s="27">
        <v>62200000</v>
      </c>
      <c r="D120" s="33">
        <v>0</v>
      </c>
      <c r="E120" s="33">
        <v>-22500000</v>
      </c>
      <c r="F120" s="33"/>
      <c r="G120" s="33">
        <v>-29124087</v>
      </c>
      <c r="H120" s="35">
        <f t="shared" si="29"/>
        <v>10575913</v>
      </c>
    </row>
    <row r="121" spans="1:9" ht="15.75" customHeight="1" x14ac:dyDescent="0.25">
      <c r="A121" s="23" t="s">
        <v>157</v>
      </c>
      <c r="B121" s="30" t="s">
        <v>143</v>
      </c>
      <c r="C121" s="27">
        <v>62200000</v>
      </c>
      <c r="D121" s="33">
        <v>0</v>
      </c>
      <c r="E121" s="33">
        <v>-22500000</v>
      </c>
      <c r="F121" s="33"/>
      <c r="G121" s="33">
        <v>-29124087</v>
      </c>
      <c r="H121" s="35">
        <f t="shared" si="29"/>
        <v>10575913</v>
      </c>
    </row>
    <row r="122" spans="1:9" ht="15.75" customHeight="1" x14ac:dyDescent="0.25">
      <c r="A122" s="23" t="s">
        <v>158</v>
      </c>
      <c r="B122" s="30" t="s">
        <v>70</v>
      </c>
      <c r="C122" s="27">
        <v>158370571</v>
      </c>
      <c r="D122" s="33">
        <v>0</v>
      </c>
      <c r="E122" s="33">
        <v>79778200.430000007</v>
      </c>
      <c r="F122" s="33">
        <v>3797435.34</v>
      </c>
      <c r="G122" s="33">
        <v>-137503967.24000001</v>
      </c>
      <c r="H122" s="35">
        <f t="shared" si="29"/>
        <v>104442239.53</v>
      </c>
    </row>
    <row r="123" spans="1:9" ht="15.75" customHeight="1" x14ac:dyDescent="0.25">
      <c r="A123" s="23" t="s">
        <v>159</v>
      </c>
      <c r="B123" s="30" t="s">
        <v>71</v>
      </c>
      <c r="C123" s="27">
        <v>158370571</v>
      </c>
      <c r="D123" s="33">
        <v>0</v>
      </c>
      <c r="E123" s="33">
        <v>79778200.430000007</v>
      </c>
      <c r="F123" s="33">
        <v>3797435.34</v>
      </c>
      <c r="G123" s="33">
        <v>-137503967.24000001</v>
      </c>
      <c r="H123" s="35">
        <f t="shared" si="29"/>
        <v>104442239.53</v>
      </c>
    </row>
    <row r="124" spans="1:9" ht="15.75" customHeight="1" x14ac:dyDescent="0.25">
      <c r="A124" s="23" t="s">
        <v>160</v>
      </c>
      <c r="B124" s="30" t="s">
        <v>72</v>
      </c>
      <c r="C124" s="27">
        <v>13456414.73</v>
      </c>
      <c r="D124" s="33">
        <v>0</v>
      </c>
      <c r="E124" s="33">
        <v>944050</v>
      </c>
      <c r="F124" s="33"/>
      <c r="G124" s="33"/>
      <c r="H124" s="35">
        <f t="shared" si="29"/>
        <v>14400464.73</v>
      </c>
    </row>
    <row r="125" spans="1:9" ht="15.75" customHeight="1" x14ac:dyDescent="0.25">
      <c r="A125" s="23" t="s">
        <v>161</v>
      </c>
      <c r="B125" s="30" t="s">
        <v>73</v>
      </c>
      <c r="C125" s="27">
        <v>13456414.73</v>
      </c>
      <c r="D125" s="33">
        <v>0</v>
      </c>
      <c r="E125" s="33">
        <v>944050</v>
      </c>
      <c r="F125" s="33"/>
      <c r="G125" s="33"/>
      <c r="H125" s="35">
        <f t="shared" si="29"/>
        <v>14400464.73</v>
      </c>
    </row>
    <row r="126" spans="1:9" ht="39" customHeight="1" x14ac:dyDescent="0.25">
      <c r="A126" s="31" t="s">
        <v>162</v>
      </c>
      <c r="B126" s="38" t="s">
        <v>74</v>
      </c>
      <c r="C126" s="37">
        <v>35258434</v>
      </c>
      <c r="D126" s="32">
        <v>0</v>
      </c>
      <c r="E126" s="32"/>
      <c r="F126" s="32"/>
      <c r="G126" s="32">
        <v>-5339424.58</v>
      </c>
      <c r="H126" s="35">
        <f t="shared" si="29"/>
        <v>29919009.420000002</v>
      </c>
    </row>
    <row r="127" spans="1:9" ht="63" x14ac:dyDescent="0.25">
      <c r="A127" s="2" t="s">
        <v>163</v>
      </c>
      <c r="B127" s="3" t="s">
        <v>75</v>
      </c>
      <c r="C127" s="9">
        <v>35258434</v>
      </c>
      <c r="D127" s="9">
        <v>0</v>
      </c>
      <c r="E127" s="9"/>
      <c r="F127" s="9"/>
      <c r="G127" s="9">
        <v>-5339424.58</v>
      </c>
      <c r="H127" s="35">
        <f t="shared" si="29"/>
        <v>29919009.420000002</v>
      </c>
      <c r="I127" s="7"/>
    </row>
    <row r="128" spans="1:9" ht="25.5" customHeight="1" x14ac:dyDescent="0.25">
      <c r="A128" s="2" t="s">
        <v>164</v>
      </c>
      <c r="B128" s="3" t="s">
        <v>76</v>
      </c>
      <c r="C128" s="9">
        <v>803902.5</v>
      </c>
      <c r="D128" s="9">
        <v>0</v>
      </c>
      <c r="E128" s="9"/>
      <c r="F128" s="9"/>
      <c r="G128" s="9"/>
      <c r="H128" s="35">
        <f t="shared" si="29"/>
        <v>803902.5</v>
      </c>
    </row>
    <row r="129" spans="1:8" ht="30" customHeight="1" x14ac:dyDescent="0.25">
      <c r="A129" s="2" t="s">
        <v>165</v>
      </c>
      <c r="B129" s="10" t="s">
        <v>77</v>
      </c>
      <c r="C129" s="9">
        <v>803902.5</v>
      </c>
      <c r="D129" s="9">
        <v>0</v>
      </c>
      <c r="E129" s="9"/>
      <c r="F129" s="9"/>
      <c r="G129" s="9"/>
      <c r="H129" s="35">
        <f t="shared" si="29"/>
        <v>803902.5</v>
      </c>
    </row>
    <row r="130" spans="1:8" ht="31.5" x14ac:dyDescent="0.25">
      <c r="A130" s="2" t="s">
        <v>166</v>
      </c>
      <c r="B130" s="3" t="s">
        <v>144</v>
      </c>
      <c r="C130" s="9">
        <v>11859469</v>
      </c>
      <c r="D130" s="9">
        <v>0</v>
      </c>
      <c r="E130" s="9"/>
      <c r="F130" s="9"/>
      <c r="G130" s="9"/>
      <c r="H130" s="35">
        <f t="shared" si="29"/>
        <v>11859469</v>
      </c>
    </row>
    <row r="131" spans="1:8" ht="31.5" x14ac:dyDescent="0.25">
      <c r="A131" s="2" t="s">
        <v>167</v>
      </c>
      <c r="B131" s="10" t="s">
        <v>145</v>
      </c>
      <c r="C131" s="9">
        <v>11859469</v>
      </c>
      <c r="D131" s="9">
        <v>0</v>
      </c>
      <c r="E131" s="9"/>
      <c r="F131" s="9"/>
      <c r="G131" s="9"/>
      <c r="H131" s="35">
        <f t="shared" si="29"/>
        <v>11859469</v>
      </c>
    </row>
    <row r="132" spans="1:8" x14ac:dyDescent="0.25">
      <c r="A132" s="2" t="s">
        <v>168</v>
      </c>
      <c r="B132" s="3" t="s">
        <v>78</v>
      </c>
      <c r="C132" s="9">
        <v>189304</v>
      </c>
      <c r="D132" s="9">
        <v>159574</v>
      </c>
      <c r="E132" s="9"/>
      <c r="F132" s="9"/>
      <c r="G132" s="9"/>
      <c r="H132" s="35">
        <f t="shared" si="29"/>
        <v>348878</v>
      </c>
    </row>
    <row r="133" spans="1:8" ht="31.5" x14ac:dyDescent="0.25">
      <c r="A133" s="2" t="s">
        <v>169</v>
      </c>
      <c r="B133" s="3" t="s">
        <v>79</v>
      </c>
      <c r="C133" s="9">
        <v>189304</v>
      </c>
      <c r="D133" s="9">
        <v>159574</v>
      </c>
      <c r="E133" s="9"/>
      <c r="F133" s="9"/>
      <c r="G133" s="9"/>
      <c r="H133" s="35">
        <f t="shared" si="29"/>
        <v>348878</v>
      </c>
    </row>
    <row r="134" spans="1:8" ht="31.5" x14ac:dyDescent="0.25">
      <c r="A134" s="2" t="s">
        <v>300</v>
      </c>
      <c r="B134" s="3" t="s">
        <v>298</v>
      </c>
      <c r="C134" s="9"/>
      <c r="D134" s="9"/>
      <c r="E134" s="9">
        <v>-38830505.049999997</v>
      </c>
      <c r="F134" s="9"/>
      <c r="G134" s="9"/>
      <c r="H134" s="35">
        <f t="shared" si="29"/>
        <v>-38830505.049999997</v>
      </c>
    </row>
    <row r="135" spans="1:8" ht="31.5" x14ac:dyDescent="0.25">
      <c r="A135" s="2" t="s">
        <v>301</v>
      </c>
      <c r="B135" s="3" t="s">
        <v>299</v>
      </c>
      <c r="C135" s="9"/>
      <c r="D135" s="9"/>
      <c r="E135" s="9">
        <v>-38830505.049999997</v>
      </c>
      <c r="F135" s="9"/>
      <c r="G135" s="9"/>
      <c r="H135" s="35">
        <f t="shared" si="29"/>
        <v>-38830505.049999997</v>
      </c>
    </row>
    <row r="136" spans="1:8" ht="31.5" x14ac:dyDescent="0.25">
      <c r="A136" s="2" t="s">
        <v>293</v>
      </c>
      <c r="B136" s="3" t="s">
        <v>291</v>
      </c>
      <c r="C136" s="9">
        <v>0</v>
      </c>
      <c r="D136" s="9">
        <v>0</v>
      </c>
      <c r="E136" s="9">
        <v>49907021.280000001</v>
      </c>
      <c r="F136" s="9"/>
      <c r="G136" s="9"/>
      <c r="H136" s="35">
        <f t="shared" si="29"/>
        <v>49907021.280000001</v>
      </c>
    </row>
    <row r="137" spans="1:8" ht="30" customHeight="1" x14ac:dyDescent="0.25">
      <c r="A137" s="2" t="s">
        <v>294</v>
      </c>
      <c r="B137" s="3" t="s">
        <v>292</v>
      </c>
      <c r="C137" s="9">
        <v>0</v>
      </c>
      <c r="D137" s="9">
        <v>0</v>
      </c>
      <c r="E137" s="9">
        <v>49907021.280000001</v>
      </c>
      <c r="F137" s="9"/>
      <c r="G137" s="9"/>
      <c r="H137" s="35">
        <f t="shared" si="29"/>
        <v>49907021.280000001</v>
      </c>
    </row>
    <row r="138" spans="1:8" ht="50.25" customHeight="1" x14ac:dyDescent="0.25">
      <c r="A138" s="2" t="s">
        <v>170</v>
      </c>
      <c r="B138" s="3" t="s">
        <v>171</v>
      </c>
      <c r="C138" s="9">
        <v>0</v>
      </c>
      <c r="D138" s="9">
        <v>0</v>
      </c>
      <c r="E138" s="9">
        <v>117663302.42</v>
      </c>
      <c r="F138" s="9"/>
      <c r="G138" s="9">
        <v>-58776587.379999995</v>
      </c>
      <c r="H138" s="35">
        <f t="shared" si="29"/>
        <v>58886715.040000007</v>
      </c>
    </row>
    <row r="139" spans="1:8" ht="54.75" customHeight="1" x14ac:dyDescent="0.25">
      <c r="A139" s="2" t="s">
        <v>172</v>
      </c>
      <c r="B139" s="3" t="s">
        <v>173</v>
      </c>
      <c r="C139" s="9">
        <v>0</v>
      </c>
      <c r="D139" s="9">
        <v>0</v>
      </c>
      <c r="E139" s="9">
        <v>117663302.42</v>
      </c>
      <c r="F139" s="9"/>
      <c r="G139" s="9">
        <v>-58776587.379999995</v>
      </c>
      <c r="H139" s="35">
        <f t="shared" si="29"/>
        <v>58886715.040000007</v>
      </c>
    </row>
    <row r="140" spans="1:8" ht="30" customHeight="1" x14ac:dyDescent="0.25">
      <c r="A140" s="2" t="s">
        <v>297</v>
      </c>
      <c r="B140" s="3" t="s">
        <v>295</v>
      </c>
      <c r="C140" s="9"/>
      <c r="D140" s="9"/>
      <c r="E140" s="9">
        <v>43594646.460000001</v>
      </c>
      <c r="F140" s="9"/>
      <c r="G140" s="9">
        <v>49357171.719999999</v>
      </c>
      <c r="H140" s="35">
        <f t="shared" si="29"/>
        <v>92951818.180000007</v>
      </c>
    </row>
    <row r="141" spans="1:8" ht="30" customHeight="1" x14ac:dyDescent="0.25">
      <c r="A141" s="2" t="s">
        <v>297</v>
      </c>
      <c r="B141" s="3" t="s">
        <v>296</v>
      </c>
      <c r="C141" s="9"/>
      <c r="D141" s="9"/>
      <c r="E141" s="9">
        <v>43594646.460000001</v>
      </c>
      <c r="F141" s="9"/>
      <c r="G141" s="9">
        <v>49357171.719999999</v>
      </c>
      <c r="H141" s="35">
        <f t="shared" si="29"/>
        <v>92951818.180000007</v>
      </c>
    </row>
    <row r="142" spans="1:8" ht="30" customHeight="1" x14ac:dyDescent="0.25">
      <c r="A142" s="2" t="s">
        <v>174</v>
      </c>
      <c r="B142" s="3" t="s">
        <v>80</v>
      </c>
      <c r="C142" s="9">
        <v>32210582.25</v>
      </c>
      <c r="D142" s="9">
        <v>0</v>
      </c>
      <c r="E142" s="9">
        <v>2710454</v>
      </c>
      <c r="F142" s="9">
        <v>6838121.8399999999</v>
      </c>
      <c r="G142" s="9">
        <v>-7101153.3399999999</v>
      </c>
      <c r="H142" s="35">
        <v>34658004.75</v>
      </c>
    </row>
    <row r="143" spans="1:8" x14ac:dyDescent="0.25">
      <c r="A143" s="2" t="s">
        <v>175</v>
      </c>
      <c r="B143" s="3" t="s">
        <v>81</v>
      </c>
      <c r="C143" s="9">
        <v>32210582.25</v>
      </c>
      <c r="D143" s="9">
        <v>0</v>
      </c>
      <c r="E143" s="9">
        <v>2710454</v>
      </c>
      <c r="F143" s="9">
        <v>6838121.8399999999</v>
      </c>
      <c r="G143" s="9">
        <v>-7101153.3399999999</v>
      </c>
      <c r="H143" s="35">
        <v>34658004.75</v>
      </c>
    </row>
    <row r="144" spans="1:8" x14ac:dyDescent="0.25">
      <c r="A144" s="11" t="s">
        <v>176</v>
      </c>
      <c r="B144" s="12" t="s">
        <v>82</v>
      </c>
      <c r="C144" s="8">
        <v>803235038.32000005</v>
      </c>
      <c r="D144" s="8">
        <v>0</v>
      </c>
      <c r="E144" s="8">
        <v>3871318.7</v>
      </c>
      <c r="F144" s="8">
        <v>-2147024</v>
      </c>
      <c r="G144" s="8">
        <v>-63368</v>
      </c>
      <c r="H144" s="35">
        <f t="shared" si="29"/>
        <v>804895965.0200001</v>
      </c>
    </row>
    <row r="145" spans="1:8" ht="48" customHeight="1" x14ac:dyDescent="0.25">
      <c r="A145" s="2" t="s">
        <v>177</v>
      </c>
      <c r="B145" s="3" t="s">
        <v>83</v>
      </c>
      <c r="C145" s="9">
        <v>776671698.32000005</v>
      </c>
      <c r="D145" s="9">
        <v>0</v>
      </c>
      <c r="E145" s="9">
        <v>1255012.7</v>
      </c>
      <c r="F145" s="9">
        <v>-543100</v>
      </c>
      <c r="G145" s="9">
        <v>-63368</v>
      </c>
      <c r="H145" s="35">
        <f t="shared" si="29"/>
        <v>777320243.0200001</v>
      </c>
    </row>
    <row r="146" spans="1:8" ht="31.5" x14ac:dyDescent="0.25">
      <c r="A146" s="2" t="s">
        <v>178</v>
      </c>
      <c r="B146" s="3" t="s">
        <v>84</v>
      </c>
      <c r="C146" s="9">
        <v>776671698.32000005</v>
      </c>
      <c r="D146" s="9">
        <v>0</v>
      </c>
      <c r="E146" s="9">
        <v>1255012.7</v>
      </c>
      <c r="F146" s="9">
        <v>-543100</v>
      </c>
      <c r="G146" s="9">
        <v>-63368</v>
      </c>
      <c r="H146" s="35">
        <f t="shared" si="29"/>
        <v>777320243.0200001</v>
      </c>
    </row>
    <row r="147" spans="1:8" ht="63" x14ac:dyDescent="0.25">
      <c r="A147" s="2" t="s">
        <v>179</v>
      </c>
      <c r="B147" s="3" t="s">
        <v>85</v>
      </c>
      <c r="C147" s="9">
        <v>5967871</v>
      </c>
      <c r="D147" s="9">
        <v>0</v>
      </c>
      <c r="E147" s="9"/>
      <c r="F147" s="9">
        <v>-992513</v>
      </c>
      <c r="G147" s="9"/>
      <c r="H147" s="35">
        <f t="shared" si="29"/>
        <v>4975358</v>
      </c>
    </row>
    <row r="148" spans="1:8" ht="63" x14ac:dyDescent="0.25">
      <c r="A148" s="2" t="s">
        <v>180</v>
      </c>
      <c r="B148" s="3" t="s">
        <v>86</v>
      </c>
      <c r="C148" s="9">
        <v>5967871</v>
      </c>
      <c r="D148" s="9">
        <v>0</v>
      </c>
      <c r="E148" s="9"/>
      <c r="F148" s="9">
        <v>-992513</v>
      </c>
      <c r="G148" s="9"/>
      <c r="H148" s="35">
        <f t="shared" si="29"/>
        <v>4975358</v>
      </c>
    </row>
    <row r="149" spans="1:8" ht="63" x14ac:dyDescent="0.25">
      <c r="A149" s="2" t="s">
        <v>181</v>
      </c>
      <c r="B149" s="3" t="s">
        <v>87</v>
      </c>
      <c r="C149" s="9">
        <v>16924050</v>
      </c>
      <c r="D149" s="9">
        <v>0</v>
      </c>
      <c r="E149" s="9">
        <v>2616306</v>
      </c>
      <c r="F149" s="9">
        <v>-812856</v>
      </c>
      <c r="G149" s="9"/>
      <c r="H149" s="35">
        <f t="shared" si="29"/>
        <v>18727500</v>
      </c>
    </row>
    <row r="150" spans="1:8" ht="63" x14ac:dyDescent="0.25">
      <c r="A150" s="2" t="s">
        <v>182</v>
      </c>
      <c r="B150" s="3" t="s">
        <v>88</v>
      </c>
      <c r="C150" s="9">
        <v>16924050</v>
      </c>
      <c r="D150" s="9">
        <v>0</v>
      </c>
      <c r="E150" s="9">
        <v>2616306</v>
      </c>
      <c r="F150" s="9">
        <v>-812856</v>
      </c>
      <c r="G150" s="9"/>
      <c r="H150" s="35">
        <f t="shared" si="29"/>
        <v>18727500</v>
      </c>
    </row>
    <row r="151" spans="1:8" ht="31.5" x14ac:dyDescent="0.25">
      <c r="A151" s="2" t="s">
        <v>183</v>
      </c>
      <c r="B151" s="3" t="s">
        <v>89</v>
      </c>
      <c r="C151" s="9">
        <v>3471031</v>
      </c>
      <c r="D151" s="9">
        <v>0</v>
      </c>
      <c r="E151" s="9"/>
      <c r="F151" s="9">
        <v>201445</v>
      </c>
      <c r="G151" s="9"/>
      <c r="H151" s="35">
        <f t="shared" si="29"/>
        <v>3672476</v>
      </c>
    </row>
    <row r="152" spans="1:8" ht="47.25" x14ac:dyDescent="0.25">
      <c r="A152" s="2" t="s">
        <v>184</v>
      </c>
      <c r="B152" s="3" t="s">
        <v>90</v>
      </c>
      <c r="C152" s="9">
        <v>3471031</v>
      </c>
      <c r="D152" s="9">
        <v>0</v>
      </c>
      <c r="E152" s="9"/>
      <c r="F152" s="9">
        <v>201445</v>
      </c>
      <c r="G152" s="9"/>
      <c r="H152" s="35">
        <f t="shared" si="29"/>
        <v>3672476</v>
      </c>
    </row>
    <row r="153" spans="1:8" ht="47.25" x14ac:dyDescent="0.25">
      <c r="A153" s="2" t="s">
        <v>185</v>
      </c>
      <c r="B153" s="3" t="s">
        <v>91</v>
      </c>
      <c r="C153" s="9">
        <v>200388</v>
      </c>
      <c r="D153" s="9">
        <v>0</v>
      </c>
      <c r="E153" s="9"/>
      <c r="F153" s="9"/>
      <c r="G153" s="9"/>
      <c r="H153" s="35">
        <f t="shared" si="29"/>
        <v>200388</v>
      </c>
    </row>
    <row r="154" spans="1:8" ht="63" x14ac:dyDescent="0.25">
      <c r="A154" s="2" t="s">
        <v>186</v>
      </c>
      <c r="B154" s="3" t="s">
        <v>92</v>
      </c>
      <c r="C154" s="9">
        <v>200388</v>
      </c>
      <c r="D154" s="9">
        <v>0</v>
      </c>
      <c r="E154" s="9"/>
      <c r="F154" s="9"/>
      <c r="G154" s="9"/>
      <c r="H154" s="35">
        <f t="shared" si="29"/>
        <v>200388</v>
      </c>
    </row>
    <row r="155" spans="1:8" x14ac:dyDescent="0.25">
      <c r="A155" s="11" t="s">
        <v>187</v>
      </c>
      <c r="B155" s="12" t="s">
        <v>93</v>
      </c>
      <c r="C155" s="8">
        <v>57122961.789999999</v>
      </c>
      <c r="D155" s="8">
        <f>D156+D164</f>
        <v>2117603.56</v>
      </c>
      <c r="E155" s="8">
        <v>1234766.43</v>
      </c>
      <c r="F155" s="8">
        <v>701056</v>
      </c>
      <c r="G155" s="8">
        <v>2285945.5300000003</v>
      </c>
      <c r="H155" s="35">
        <f>C155+D155+E155+F155+G155</f>
        <v>63462333.310000002</v>
      </c>
    </row>
    <row r="156" spans="1:8" ht="63" x14ac:dyDescent="0.25">
      <c r="A156" s="2" t="s">
        <v>188</v>
      </c>
      <c r="B156" s="3" t="s">
        <v>94</v>
      </c>
      <c r="C156" s="9">
        <v>26656161.789999999</v>
      </c>
      <c r="D156" s="9">
        <v>2113790.56</v>
      </c>
      <c r="E156" s="9">
        <v>879766.42999999993</v>
      </c>
      <c r="F156" s="9"/>
      <c r="G156" s="9">
        <v>108906.78</v>
      </c>
      <c r="H156" s="35">
        <f t="shared" si="29"/>
        <v>29758625.559999999</v>
      </c>
    </row>
    <row r="157" spans="1:8" ht="64.5" customHeight="1" x14ac:dyDescent="0.25">
      <c r="A157" s="2" t="s">
        <v>189</v>
      </c>
      <c r="B157" s="3" t="s">
        <v>95</v>
      </c>
      <c r="C157" s="9">
        <v>26656161.789999999</v>
      </c>
      <c r="D157" s="9">
        <v>2113790.56</v>
      </c>
      <c r="E157" s="9">
        <v>879766.42999999993</v>
      </c>
      <c r="F157" s="9"/>
      <c r="G157" s="9">
        <v>108906.78</v>
      </c>
      <c r="H157" s="35">
        <f t="shared" si="29"/>
        <v>29758625.559999999</v>
      </c>
    </row>
    <row r="158" spans="1:8" ht="66.75" customHeight="1" x14ac:dyDescent="0.25">
      <c r="A158" s="2" t="s">
        <v>312</v>
      </c>
      <c r="B158" s="3" t="s">
        <v>314</v>
      </c>
      <c r="C158" s="9"/>
      <c r="D158" s="9"/>
      <c r="E158" s="9"/>
      <c r="F158" s="9"/>
      <c r="G158" s="9">
        <v>1412638.75</v>
      </c>
      <c r="H158" s="35">
        <f t="shared" si="29"/>
        <v>1412638.75</v>
      </c>
    </row>
    <row r="159" spans="1:8" ht="67.5" customHeight="1" x14ac:dyDescent="0.25">
      <c r="A159" s="2" t="s">
        <v>313</v>
      </c>
      <c r="B159" s="3" t="s">
        <v>315</v>
      </c>
      <c r="C159" s="9"/>
      <c r="D159" s="9"/>
      <c r="E159" s="9"/>
      <c r="F159" s="9"/>
      <c r="G159" s="9">
        <v>1412638.75</v>
      </c>
      <c r="H159" s="35">
        <f t="shared" si="29"/>
        <v>1412638.75</v>
      </c>
    </row>
    <row r="160" spans="1:8" ht="45.75" customHeight="1" x14ac:dyDescent="0.25">
      <c r="A160" s="2" t="s">
        <v>190</v>
      </c>
      <c r="B160" s="28" t="s">
        <v>96</v>
      </c>
      <c r="C160" s="9">
        <v>30466800</v>
      </c>
      <c r="D160" s="9"/>
      <c r="E160" s="9"/>
      <c r="F160" s="9">
        <v>-937420</v>
      </c>
      <c r="G160" s="9">
        <v>-381000</v>
      </c>
      <c r="H160" s="35">
        <f t="shared" si="29"/>
        <v>29148380</v>
      </c>
    </row>
    <row r="161" spans="1:9" ht="43.5" customHeight="1" x14ac:dyDescent="0.25">
      <c r="A161" s="2" t="s">
        <v>191</v>
      </c>
      <c r="B161" s="28" t="s">
        <v>97</v>
      </c>
      <c r="C161" s="9">
        <v>30466800</v>
      </c>
      <c r="D161" s="9"/>
      <c r="E161" s="9"/>
      <c r="F161" s="9">
        <v>-937420</v>
      </c>
      <c r="G161" s="9">
        <v>-381000</v>
      </c>
      <c r="H161" s="35">
        <f t="shared" si="29"/>
        <v>29148380</v>
      </c>
    </row>
    <row r="162" spans="1:9" ht="43.5" customHeight="1" x14ac:dyDescent="0.25">
      <c r="A162" s="2" t="s">
        <v>302</v>
      </c>
      <c r="B162" s="55" t="s">
        <v>303</v>
      </c>
      <c r="C162" s="9"/>
      <c r="D162" s="9"/>
      <c r="E162" s="9">
        <v>355000</v>
      </c>
      <c r="F162" s="9">
        <v>1638476</v>
      </c>
      <c r="G162" s="9">
        <v>1145400</v>
      </c>
      <c r="H162" s="35">
        <f t="shared" si="29"/>
        <v>3138876</v>
      </c>
    </row>
    <row r="163" spans="1:9" ht="43.5" customHeight="1" x14ac:dyDescent="0.25">
      <c r="A163" s="2" t="s">
        <v>304</v>
      </c>
      <c r="B163" s="54" t="s">
        <v>305</v>
      </c>
      <c r="C163" s="9"/>
      <c r="D163" s="9"/>
      <c r="E163" s="9">
        <v>355000</v>
      </c>
      <c r="F163" s="9">
        <v>1638476</v>
      </c>
      <c r="G163" s="9">
        <v>1145400</v>
      </c>
      <c r="H163" s="35">
        <f t="shared" si="29"/>
        <v>3138876</v>
      </c>
    </row>
    <row r="164" spans="1:9" ht="63" x14ac:dyDescent="0.25">
      <c r="A164" s="2" t="s">
        <v>192</v>
      </c>
      <c r="B164" s="3" t="s">
        <v>146</v>
      </c>
      <c r="C164" s="9"/>
      <c r="D164" s="9">
        <v>3813</v>
      </c>
      <c r="E164" s="9"/>
      <c r="F164" s="9"/>
      <c r="G164" s="9"/>
      <c r="H164" s="35">
        <f t="shared" si="29"/>
        <v>3813</v>
      </c>
    </row>
    <row r="165" spans="1:9" ht="78.75" x14ac:dyDescent="0.25">
      <c r="A165" s="2" t="s">
        <v>192</v>
      </c>
      <c r="B165" s="3" t="s">
        <v>193</v>
      </c>
      <c r="C165" s="9"/>
      <c r="D165" s="9">
        <v>3813</v>
      </c>
      <c r="E165" s="9"/>
      <c r="F165" s="9"/>
      <c r="G165" s="9"/>
      <c r="H165" s="35">
        <f t="shared" si="29"/>
        <v>3813</v>
      </c>
    </row>
    <row r="166" spans="1:9" x14ac:dyDescent="0.25">
      <c r="A166" s="11" t="s">
        <v>194</v>
      </c>
      <c r="B166" s="12"/>
      <c r="C166" s="8">
        <f>C5+C110</f>
        <v>1653633031.5900002</v>
      </c>
      <c r="D166" s="8">
        <f>D5+D110</f>
        <v>41222682.609999999</v>
      </c>
      <c r="E166" s="8">
        <f>E5+E110</f>
        <v>256338864.67000002</v>
      </c>
      <c r="F166" s="8">
        <f>F5+F110</f>
        <v>92080201.180000007</v>
      </c>
      <c r="G166" s="8">
        <f>G5+G110</f>
        <v>-108209737.29000002</v>
      </c>
      <c r="H166" s="35">
        <f t="shared" si="29"/>
        <v>1935065042.7600002</v>
      </c>
    </row>
    <row r="167" spans="1:9" x14ac:dyDescent="0.25">
      <c r="I167" s="7"/>
    </row>
  </sheetData>
  <mergeCells count="2">
    <mergeCell ref="A3:H3"/>
    <mergeCell ref="A2:H2"/>
  </mergeCells>
  <pageMargins left="0.39370078740157483" right="0.39370078740157483" top="0.31496062992125984" bottom="0.27559055118110237" header="0.15748031496062992" footer="0.15748031496062992"/>
  <pageSetup paperSize="9" scale="6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Семенова</cp:lastModifiedBy>
  <cp:lastPrinted>2020-04-27T11:47:04Z</cp:lastPrinted>
  <dcterms:created xsi:type="dcterms:W3CDTF">2018-12-25T15:55:39Z</dcterms:created>
  <dcterms:modified xsi:type="dcterms:W3CDTF">2023-01-26T10:00:58Z</dcterms:modified>
</cp:coreProperties>
</file>