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285" windowWidth="15765" windowHeight="12555"/>
  </bookViews>
  <sheets>
    <sheet name="приложение" sheetId="5" r:id="rId1"/>
  </sheets>
  <definedNames>
    <definedName name="_xlnm._FilterDatabase" localSheetId="0" hidden="1">приложение!$A$4:$J$141</definedName>
    <definedName name="_xlnm.Print_Titles" localSheetId="0">приложение!$4:$4</definedName>
    <definedName name="_xlnm.Print_Area" localSheetId="0">приложение!$A$1:$J$141</definedName>
  </definedNames>
  <calcPr calcId="145621"/>
</workbook>
</file>

<file path=xl/calcChain.xml><?xml version="1.0" encoding="utf-8"?>
<calcChain xmlns="http://schemas.openxmlformats.org/spreadsheetml/2006/main">
  <c r="J81" i="5" l="1"/>
  <c r="I81" i="5"/>
  <c r="H81" i="5"/>
  <c r="G81" i="5"/>
  <c r="F81" i="5"/>
  <c r="E81" i="5"/>
  <c r="D81" i="5"/>
  <c r="C90" i="5"/>
  <c r="D90" i="5"/>
  <c r="E90" i="5"/>
  <c r="F90" i="5"/>
  <c r="G90" i="5"/>
  <c r="H90" i="5"/>
  <c r="J91" i="5"/>
  <c r="I90" i="5"/>
  <c r="J90" i="5" l="1"/>
  <c r="J136" i="5"/>
  <c r="C135" i="5"/>
  <c r="J135" i="5" s="1"/>
  <c r="D135" i="5"/>
  <c r="E135" i="5"/>
  <c r="F135" i="5"/>
  <c r="H135" i="5"/>
  <c r="I135" i="5"/>
  <c r="G135" i="5"/>
  <c r="J100" i="5"/>
  <c r="D99" i="5"/>
  <c r="E99" i="5"/>
  <c r="F99" i="5"/>
  <c r="G99" i="5"/>
  <c r="H99" i="5"/>
  <c r="I99" i="5"/>
  <c r="C99" i="5"/>
  <c r="J99" i="5" s="1"/>
  <c r="J132" i="5"/>
  <c r="C131" i="5"/>
  <c r="D131" i="5"/>
  <c r="E131" i="5"/>
  <c r="G131" i="5"/>
  <c r="H131" i="5"/>
  <c r="I131" i="5"/>
  <c r="F131" i="5"/>
  <c r="J131" i="5" s="1"/>
  <c r="J127" i="5"/>
  <c r="F126" i="5"/>
  <c r="G126" i="5"/>
  <c r="H126" i="5"/>
  <c r="I126" i="5"/>
  <c r="E126" i="5"/>
  <c r="J102" i="5"/>
  <c r="F101" i="5"/>
  <c r="G101" i="5"/>
  <c r="H101" i="5"/>
  <c r="I101" i="5"/>
  <c r="E101" i="5"/>
  <c r="J98" i="5"/>
  <c r="F97" i="5"/>
  <c r="G97" i="5"/>
  <c r="H97" i="5"/>
  <c r="I97" i="5"/>
  <c r="E103" i="5"/>
  <c r="E97" i="5"/>
  <c r="C97" i="5"/>
  <c r="D97" i="5"/>
  <c r="J88" i="5"/>
  <c r="J89" i="5"/>
  <c r="J101" i="5" l="1"/>
  <c r="J126" i="5"/>
  <c r="J97" i="5"/>
  <c r="E133" i="5" l="1"/>
  <c r="F133" i="5"/>
  <c r="G133" i="5"/>
  <c r="H133" i="5"/>
  <c r="I133" i="5"/>
  <c r="D133" i="5"/>
  <c r="E129" i="5"/>
  <c r="F129" i="5"/>
  <c r="F128" i="5" s="1"/>
  <c r="G129" i="5"/>
  <c r="G128" i="5" s="1"/>
  <c r="H129" i="5"/>
  <c r="H128" i="5" s="1"/>
  <c r="I129" i="5"/>
  <c r="I128" i="5" s="1"/>
  <c r="D129" i="5"/>
  <c r="E139" i="5"/>
  <c r="E138" i="5" s="1"/>
  <c r="E137" i="5" s="1"/>
  <c r="F139" i="5"/>
  <c r="G139" i="5"/>
  <c r="G138" i="5" s="1"/>
  <c r="G137" i="5" s="1"/>
  <c r="H139" i="5"/>
  <c r="H138" i="5" s="1"/>
  <c r="H137" i="5" s="1"/>
  <c r="I139" i="5"/>
  <c r="I138" i="5" s="1"/>
  <c r="I137" i="5" s="1"/>
  <c r="F138" i="5"/>
  <c r="F137" i="5" s="1"/>
  <c r="H124" i="5"/>
  <c r="I124" i="5"/>
  <c r="H122" i="5"/>
  <c r="I122" i="5"/>
  <c r="H120" i="5"/>
  <c r="I120" i="5"/>
  <c r="H118" i="5"/>
  <c r="I118" i="5"/>
  <c r="H116" i="5"/>
  <c r="I116" i="5"/>
  <c r="H114" i="5"/>
  <c r="I114" i="5"/>
  <c r="E111" i="5"/>
  <c r="F111" i="5"/>
  <c r="G111" i="5"/>
  <c r="H111" i="5"/>
  <c r="I111" i="5"/>
  <c r="H105" i="5"/>
  <c r="I105" i="5"/>
  <c r="H103" i="5"/>
  <c r="I103" i="5"/>
  <c r="H95" i="5"/>
  <c r="I95" i="5"/>
  <c r="H93" i="5"/>
  <c r="I93" i="5"/>
  <c r="H86" i="5"/>
  <c r="I86" i="5"/>
  <c r="H84" i="5"/>
  <c r="I84" i="5"/>
  <c r="I83" i="5" s="1"/>
  <c r="E109" i="5"/>
  <c r="F109" i="5"/>
  <c r="G109" i="5"/>
  <c r="H109" i="5"/>
  <c r="I109" i="5"/>
  <c r="D109" i="5"/>
  <c r="H83" i="5" l="1"/>
  <c r="I113" i="5"/>
  <c r="H113" i="5"/>
  <c r="H92" i="5"/>
  <c r="J85" i="5"/>
  <c r="J87" i="5"/>
  <c r="J94" i="5"/>
  <c r="J96" i="5"/>
  <c r="J104" i="5"/>
  <c r="J106" i="5"/>
  <c r="J108" i="5"/>
  <c r="J109" i="5"/>
  <c r="J110" i="5"/>
  <c r="J112" i="5"/>
  <c r="J115" i="5"/>
  <c r="J117" i="5"/>
  <c r="J119" i="5"/>
  <c r="J121" i="5"/>
  <c r="J123" i="5"/>
  <c r="J125" i="5"/>
  <c r="J129" i="5"/>
  <c r="J130" i="5"/>
  <c r="J133" i="5"/>
  <c r="J140" i="5"/>
  <c r="H82" i="5"/>
  <c r="D111" i="5"/>
  <c r="J111" i="5" s="1"/>
  <c r="E107" i="5"/>
  <c r="F107" i="5"/>
  <c r="G107" i="5"/>
  <c r="H107" i="5"/>
  <c r="I107" i="5"/>
  <c r="D107" i="5"/>
  <c r="I92" i="5" l="1"/>
  <c r="I82" i="5" s="1"/>
  <c r="J107" i="5"/>
  <c r="I31" i="5"/>
  <c r="I30" i="5" s="1"/>
  <c r="H31" i="5"/>
  <c r="H30" i="5" s="1"/>
  <c r="J31" i="5"/>
  <c r="J30" i="5" s="1"/>
  <c r="C7" i="5"/>
  <c r="C6" i="5" s="1"/>
  <c r="I27" i="5"/>
  <c r="I22" i="5"/>
  <c r="I19" i="5"/>
  <c r="I12" i="5"/>
  <c r="I7" i="5"/>
  <c r="I6" i="5" s="1"/>
  <c r="H7" i="5"/>
  <c r="H6" i="5" s="1"/>
  <c r="J61" i="5" l="1"/>
  <c r="J45" i="5"/>
  <c r="J26" i="5"/>
  <c r="J18" i="5"/>
  <c r="J6" i="5"/>
  <c r="I61" i="5"/>
  <c r="I45" i="5"/>
  <c r="I44" i="5" s="1"/>
  <c r="I18" i="5"/>
  <c r="J5" i="5" l="1"/>
  <c r="I5" i="5" l="1"/>
  <c r="I141" i="5" s="1"/>
  <c r="H5" i="5"/>
  <c r="H141" i="5" s="1"/>
  <c r="C61" i="5" l="1"/>
  <c r="C59" i="5"/>
  <c r="C57" i="5"/>
  <c r="C56" i="5"/>
  <c r="C55" i="5"/>
  <c r="C52" i="5"/>
  <c r="C51" i="5" s="1"/>
  <c r="C50" i="5" s="1"/>
  <c r="C48" i="5"/>
  <c r="C45" i="5"/>
  <c r="C44" i="5"/>
  <c r="C39" i="5"/>
  <c r="C38" i="5"/>
  <c r="C36" i="5"/>
  <c r="C34" i="5"/>
  <c r="C32" i="5"/>
  <c r="C31" i="5"/>
  <c r="C27" i="5"/>
  <c r="C26" i="5" s="1"/>
  <c r="C24" i="5"/>
  <c r="C22" i="5"/>
  <c r="C19" i="5"/>
  <c r="C12" i="5"/>
  <c r="C18" i="5" l="1"/>
  <c r="C30" i="5"/>
  <c r="G124" i="5"/>
  <c r="G122" i="5"/>
  <c r="G120" i="5"/>
  <c r="G118" i="5"/>
  <c r="G116" i="5"/>
  <c r="G114" i="5"/>
  <c r="G105" i="5"/>
  <c r="G103" i="5"/>
  <c r="G95" i="5"/>
  <c r="G93" i="5"/>
  <c r="G92" i="5" s="1"/>
  <c r="G86" i="5"/>
  <c r="G84" i="5"/>
  <c r="G83" i="5" s="1"/>
  <c r="G113" i="5" l="1"/>
  <c r="G82" i="5" s="1"/>
  <c r="G141" i="5" s="1"/>
  <c r="C5" i="5"/>
  <c r="D139" i="5" l="1"/>
  <c r="D128" i="5"/>
  <c r="E128" i="5"/>
  <c r="D124" i="5"/>
  <c r="E124" i="5"/>
  <c r="F124" i="5"/>
  <c r="D122" i="5"/>
  <c r="J122" i="5" s="1"/>
  <c r="E122" i="5"/>
  <c r="F122" i="5"/>
  <c r="D120" i="5"/>
  <c r="E120" i="5"/>
  <c r="F120" i="5"/>
  <c r="D118" i="5"/>
  <c r="E118" i="5"/>
  <c r="F118" i="5"/>
  <c r="D116" i="5"/>
  <c r="E116" i="5"/>
  <c r="F116" i="5"/>
  <c r="D114" i="5"/>
  <c r="E114" i="5"/>
  <c r="E113" i="5" s="1"/>
  <c r="F114" i="5"/>
  <c r="D105" i="5"/>
  <c r="E105" i="5"/>
  <c r="F105" i="5"/>
  <c r="D103" i="5"/>
  <c r="F103" i="5"/>
  <c r="D95" i="5"/>
  <c r="E95" i="5"/>
  <c r="F95" i="5"/>
  <c r="D93" i="5"/>
  <c r="D92" i="5" s="1"/>
  <c r="E93" i="5"/>
  <c r="E92" i="5" s="1"/>
  <c r="F93" i="5"/>
  <c r="F92" i="5" s="1"/>
  <c r="D86" i="5"/>
  <c r="J86" i="5" s="1"/>
  <c r="E86" i="5"/>
  <c r="F86" i="5"/>
  <c r="D84" i="5"/>
  <c r="J84" i="5" s="1"/>
  <c r="J83" i="5" s="1"/>
  <c r="E84" i="5"/>
  <c r="E83" i="5" s="1"/>
  <c r="F84" i="5"/>
  <c r="F83" i="5" s="1"/>
  <c r="J105" i="5" l="1"/>
  <c r="F113" i="5"/>
  <c r="F82" i="5" s="1"/>
  <c r="F141" i="5" s="1"/>
  <c r="J93" i="5"/>
  <c r="J124" i="5"/>
  <c r="J95" i="5"/>
  <c r="D113" i="5"/>
  <c r="J114" i="5"/>
  <c r="J120" i="5"/>
  <c r="J118" i="5"/>
  <c r="J103" i="5"/>
  <c r="E82" i="5"/>
  <c r="E141" i="5" s="1"/>
  <c r="J116" i="5"/>
  <c r="D138" i="5"/>
  <c r="J139" i="5"/>
  <c r="J128" i="5"/>
  <c r="J134" i="5"/>
  <c r="D83" i="5"/>
  <c r="J92" i="5" l="1"/>
  <c r="J113" i="5"/>
  <c r="D82" i="5"/>
  <c r="D137" i="5"/>
  <c r="J137" i="5" s="1"/>
  <c r="J138" i="5"/>
  <c r="C141" i="5"/>
  <c r="J82" i="5" l="1"/>
  <c r="D141" i="5"/>
  <c r="J141" i="5" l="1"/>
</calcChain>
</file>

<file path=xl/sharedStrings.xml><?xml version="1.0" encoding="utf-8"?>
<sst xmlns="http://schemas.openxmlformats.org/spreadsheetml/2006/main" count="283" uniqueCount="281">
  <si>
    <t>ИТОГО: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</si>
  <si>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</si>
  <si>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</si>
  <si>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</si>
  <si>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</si>
  <si>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</si>
  <si>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</si>
  <si>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</si>
  <si>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</si>
  <si>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</si>
  <si>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</si>
  <si>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</si>
  <si>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</si>
  <si>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</si>
  <si>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</si>
  <si>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</si>
  <si>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</si>
  <si>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</si>
  <si>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</si>
  <si>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Доходы от компенсации затрат государства</t>
  </si>
  <si>
    <t>БЕЗВОЗМЕЗДНЫЕ ПОСТУПЛЕНИЯ</t>
  </si>
  <si>
    <t>Плата за размещение отходов производства и потребления</t>
  </si>
  <si>
    <t>Плата за размещение отходов производства</t>
  </si>
  <si>
    <t>(в рублях)</t>
  </si>
  <si>
    <t>000 1 00 00000 00 0000 000</t>
  </si>
  <si>
    <t>000 1 01 00000 00 0000 000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</si>
  <si>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</si>
  <si>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</si>
  <si>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</si>
  <si>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</si>
  <si>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</si>
  <si>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</si>
  <si>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Акцизы по подакцизным товарам (продукции), производимым на территории Российской Федерации</t>
  </si>
  <si>
    <t>000 2 02 25097 00 0000 150</t>
  </si>
  <si>
    <t>000 2 02 25467 00 0000 150</t>
  </si>
  <si>
    <t>000 2 02 25497 00 0000 150</t>
  </si>
  <si>
    <t>000 2 02 25519 00 0000 150</t>
  </si>
  <si>
    <t>000 2 02 35118 00 0000 150</t>
  </si>
  <si>
    <t>000 2 02 35120 00 0000 150</t>
  </si>
  <si>
    <t>000 2 02 35260 00 0000 150</t>
  </si>
  <si>
    <t>000 2 02 45393 00 0000 150</t>
  </si>
  <si>
    <t>Сведения о внесенных в течение 2020 года изменениях, внесенных в решение Брянского районного Совета народных депутатов "О бюджете Брянского муниципального района Брянской области на 2020 год и на плановый период 2021 и 2022 годов", в части доходов на 2020 год</t>
  </si>
  <si>
    <t>Сумма на 2020 год (решения
от 18.12.2019 
№ 6-16-1, первоначальный)</t>
  </si>
  <si>
    <t>Решение от 09.04.2020 № 6-19-1м</t>
  </si>
  <si>
    <t>Решение от 23.09.2020 № 6-22-1</t>
  </si>
  <si>
    <t>Решение от 23.12.2020 № 6-26-1</t>
  </si>
  <si>
    <t>Сумма на 2020 год
(с учетом изменений)</t>
  </si>
  <si>
    <t xml:space="preserve">1 01 02000 01 0000 110   </t>
  </si>
  <si>
    <t>1 01 02010 01 0000 110</t>
  </si>
  <si>
    <t>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</si>
  <si>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</si>
  <si>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  </t>
  </si>
  <si>
    <t>Налог на доходы физических лиц  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</si>
  <si>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</si>
  <si>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</si>
  <si>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НАЛОГИ НА ТОВАРЫ (работы,услуги), РЕАЛИЗУЕМЫЕ НА ТЕРРИТОРИИ РОССИЙСКОЙ ФЕДЕРАЦИИ</t>
  </si>
  <si>
    <t>1 03 02000 01 0000 110</t>
  </si>
  <si>
    <t>1 03 02230 01 0000 110</t>
  </si>
  <si>
    <t>1 03 02240 01 0000 110</t>
  </si>
  <si>
    <t>1 03 02250 01 0000 110</t>
  </si>
  <si>
    <t>1 03 02260 01 0000 110</t>
  </si>
  <si>
    <t xml:space="preserve">1 05 00000 00 0000 000   </t>
  </si>
  <si>
    <t xml:space="preserve">1 05 02000 00 0000 110   </t>
  </si>
  <si>
    <t>Единый налог на вмененный  доход  для  отдельных видов деятельности</t>
  </si>
  <si>
    <t>1 05 0201 002 0000 110</t>
  </si>
  <si>
    <t>1 0502 02 002 0000 110</t>
  </si>
  <si>
    <t>Единый налог на вмененный  доход  для  отдельных видов деятельности (за налоговые периоды, истекшие до 1 января 2011 года)</t>
  </si>
  <si>
    <t xml:space="preserve">1 05 0300000 0000 110   </t>
  </si>
  <si>
    <t xml:space="preserve">Единый сельскохозяйственный налог </t>
  </si>
  <si>
    <t xml:space="preserve">1 05 03010 01 0000 110   </t>
  </si>
  <si>
    <t>1 05 0400002  0000 110</t>
  </si>
  <si>
    <t>Налог, взимаемый в связи  с применением патентной  системы налогообложения</t>
  </si>
  <si>
    <t>1 05 04020 02 0000 110</t>
  </si>
  <si>
    <t xml:space="preserve"> Налоги, взимаемый в связи с применением патентной системы налогоообложения, зачисляемый в бюджеты муниципальных районов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</si>
  <si>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</si>
  <si>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</si>
  <si>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</si>
  <si>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</si>
  <si>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</si>
  <si>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1 11 00000 00 0000 000   </t>
  </si>
  <si>
    <t>1 11 05000 00 0000 120</t>
  </si>
  <si>
    <t>Доходы, получаемые в виде арендной либо  иной   платы за   передачу в возмездное пользование государственного и муниципального имущества (за исключением имущества , бюджетных 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</si>
  <si>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</si>
  <si>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</si>
  <si>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</si>
  <si>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</si>
  <si>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 за земли после разграничения  государственной   собственности  на землю, а также средства от продажи права на заключение договоров аренды указанных земельных участков  (за исключением земельных участков муниципальных бюджетных и автономных учреждений)</t>
  </si>
  <si>
    <t>111 050 25 05 0000 120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</si>
  <si>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</si>
  <si>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1 11 0503 000 0000 120</t>
  </si>
  <si>
    <t>Доходы от сдачи в аренду имущества находящегося в оперативном управлении органов  государственной власти  органов  местного самоуправления  государственных внебюджетных фондов и созданных ими учреждений  (за исключением имущества муниципальных бюджетных и автономных учреждений)</t>
  </si>
  <si>
    <t>1 11 05035 05 0000 120</t>
  </si>
  <si>
    <t>Доходы от сдачи в аренду имущества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</si>
  <si>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</si>
  <si>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1 11 07010 00 0000 120 </t>
  </si>
  <si>
    <t>Доходы от перечисления части прибыли, государственных и муниципальных унитарных предприятий, остающейся после уплаты налогов и обязательных платежей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</si>
  <si>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</si>
  <si>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</si>
  <si>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</si>
  <si>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</si>
  <si>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</si>
  <si>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</si>
  <si>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</si>
  <si>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1 12 01041 01 0000 120</t>
  </si>
  <si>
    <t>1 13 00000 00 0000 000</t>
  </si>
  <si>
    <t>ДОХОДЫ ОТ ОКАЗАНИЯ ПЛАТНЫХ УСЛУГ (РАБОТ) И КОМПЕНСАЦИИ ЗАТРАТ ГОСУДАРСТВА</t>
  </si>
  <si>
    <t>1 13 0200000  0000 130</t>
  </si>
  <si>
    <t>1 13 0299 000 0000 130</t>
  </si>
  <si>
    <t>Прочие доходы от компенсации затрат  государства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</si>
  <si>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</si>
  <si>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</si>
  <si>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</si>
  <si>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 ОТ  ПРОДАЖИ  МАТЕРИАЛЬНЫХ  И 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</si>
  <si>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</si>
  <si>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</si>
  <si>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</si>
  <si>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</si>
  <si>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</si>
  <si>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</si>
  <si>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1 14 0602000 0000 430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</si>
  <si>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 и автономных учреждений)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</si>
  <si>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</si>
  <si>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</si>
  <si>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 xml:space="preserve">1 16 00000 00 0000 000   </t>
  </si>
  <si>
    <t xml:space="preserve"> ШТРАФЫ,САНКЦИИ,ВОЗМЕЩЕНИЕ УЩЕРБА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</si>
  <si>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</si>
  <si>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</si>
  <si>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</si>
  <si>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</si>
  <si>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</si>
  <si>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</si>
  <si>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1 11 09000 00 0000 120</t>
  </si>
  <si>
    <t>Прочие доходы от использования имущества и прав, находящегося в государственной  и муниципальной собственности (за исключением имущества  бюджетных и автономных учреждений, а также имущества 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</si>
  <si>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</si>
  <si>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</si>
  <si>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</si>
  <si>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</si>
  <si>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</si>
  <si>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</si>
  <si>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</si>
  <si>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</si>
  <si>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</si>
  <si>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</si>
  <si>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</si>
  <si>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</si>
  <si>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</si>
  <si>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</si>
  <si>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</si>
  <si>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</si>
  <si>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</si>
  <si>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</si>
  <si>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</si>
  <si>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</si>
  <si>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</si>
  <si>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</si>
  <si>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1 16 01194 01 0000 140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</si>
  <si>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</si>
  <si>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1 16 02010 02 0000 140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</si>
  <si>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</si>
  <si>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1 16 10031 05 0000 140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</si>
  <si>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</si>
  <si>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</si>
  <si>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</si>
  <si>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</si>
  <si>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</si>
  <si>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1 08 07150 01 0000 110</t>
  </si>
  <si>
    <t>Государственная пошлина за выдачу разрешения на установку рекламной кострукции</t>
  </si>
  <si>
    <t>1 13 02065 05 0000 130</t>
  </si>
  <si>
    <t>Доходы поступающие в порядк возмещения расходов, понесенных в связи с эксплуатацией имущества муниципальных районов</t>
  </si>
  <si>
    <t>1 16 01084 01 0000 140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</si>
  <si>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</si>
  <si>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</si>
  <si>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связии и информации, налагаемые мировыми судьями, комиссиями по делам несовершеннолетних и защите их прав</t>
  </si>
  <si>
    <t>000 2 02 15001 00 0000 150</t>
  </si>
  <si>
    <t>000 2 02 15001 05 0000 150</t>
  </si>
  <si>
    <t>000 2 02 15002 00 0000 150</t>
  </si>
  <si>
    <t>000 2 02 15002 05 0000 150</t>
  </si>
  <si>
    <t>000 2 02 20077 00 0000 150</t>
  </si>
  <si>
    <t>000 2 02 20077 05 0000 150</t>
  </si>
  <si>
    <t>000 2 02 20216 00 0000 150</t>
  </si>
  <si>
    <t>000 2 02 20216 05 0000 150</t>
  </si>
  <si>
    <t>000 2 02 25467 05 0000 150</t>
  </si>
  <si>
    <t>000 2 02 25491 00 0000 150</t>
  </si>
  <si>
    <t>000 2 02 25491 05 0000 150</t>
  </si>
  <si>
    <t>000 2 02 25497 05 0000 150</t>
  </si>
  <si>
    <t>000 2 02 29999 00 0000 150</t>
  </si>
  <si>
    <t>000 2 02 29999 05 0000 150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</si>
  <si>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</si>
  <si>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</si>
  <si>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</si>
  <si>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</si>
  <si>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</si>
  <si>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</si>
  <si>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000 2 02 35118 05 0000 150</t>
  </si>
  <si>
    <t>000 2 02 35120 05 0000 150</t>
  </si>
  <si>
    <t>000 2 02 35260 05 0000 150</t>
  </si>
  <si>
    <t>000 2 02 40014 00 0000 150</t>
  </si>
  <si>
    <t>000 2 02 40014 05 0000 150</t>
  </si>
  <si>
    <t>000 2 02 45393 05 0000 150</t>
  </si>
  <si>
    <t>000 2 18 00000 00 0000 000</t>
  </si>
  <si>
    <t>000 2 18 00000 00 0000 150</t>
  </si>
  <si>
    <t>000 2 18 00000 05 0000 150</t>
  </si>
  <si>
    <t>000 2 18 60010 05 0000 150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</si>
  <si>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</si>
  <si>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</si>
  <si>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</si>
  <si>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</si>
  <si>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</si>
  <si>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</si>
  <si>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</si>
  <si>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</si>
  <si>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</si>
  <si>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</si>
  <si>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</si>
  <si>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</si>
  <si>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</si>
  <si>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</si>
  <si>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</si>
  <si>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</si>
  <si>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</si>
  <si>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</si>
  <si>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</si>
  <si>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</si>
  <si>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</si>
  <si>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</si>
  <si>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</si>
  <si>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</si>
  <si>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</si>
  <si>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</si>
  <si>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</si>
  <si>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</si>
  <si>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</si>
  <si>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</si>
  <si>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</si>
  <si>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</si>
  <si>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</si>
  <si>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</si>
  <si>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 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</si>
  <si>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</si>
  <si>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</si>
  <si>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</si>
  <si>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</si>
  <si>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</si>
  <si>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</si>
  <si>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</si>
  <si>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</si>
  <si>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</si>
  <si>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Решение от 23.06.2020 № 6-20-2</t>
  </si>
  <si>
    <t>Решение  от 26.08.2020 № 6-21-1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</si>
  <si>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</si>
  <si>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</si>
  <si>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000 2 02 15853 00 0000 150</t>
  </si>
  <si>
    <t>000 2 02 15853 05 0000 150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</si>
  <si>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</si>
  <si>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</si>
  <si>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</si>
  <si>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</si>
  <si>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 xml:space="preserve">  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</si>
  <si>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000 2 02 25306 00 0000 150</t>
  </si>
  <si>
    <t>000 2 02 25306 05 0000 150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</si>
  <si>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</si>
  <si>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</si>
  <si>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>000 2 02 35469 00 0000 150</t>
  </si>
  <si>
    <t>000 2 02 35469 05 0000 150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</si>
  <si>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</si>
  <si>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</si>
  <si>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</si>
  <si>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000 2 02 45303 05 0000 150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</si>
  <si>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</si>
  <si>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</si>
  <si>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</si>
  <si>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000 2 02 25304 05 0000 150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</si>
  <si>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</si>
  <si>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</si>
  <si>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>000 2 02 49999 00 0000 150</t>
  </si>
  <si>
    <t>000 2 02 49999 05 0000 150</t>
  </si>
  <si>
    <t>Решение от 28.10.2020 № 6-23-2</t>
  </si>
  <si>
    <t>Прочие дотации</t>
  </si>
  <si>
    <t>Прочие дотации бюджетам муниципальных районов</t>
  </si>
  <si>
    <t>000 2 02 19999 00 0000 150</t>
  </si>
  <si>
    <t>000 2 02 19999 05 0000 150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</si>
</sst>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8"/>
      <color rgb="FF00000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5">
    <xf numFmtId="0" fontId="0" fillId="0" borderId="0"/>
    <xf numFmtId="1" fontId="8" fillId="0" borderId="5">
      <alignment horizontal="center" vertical="top" shrinkToFit="1"/>
    </xf>
    <xf numFmtId="0" fontId="9" fillId="0" borderId="6">
      <alignment horizontal="left" wrapText="1" indent="2"/>
    </xf>
    <xf numFmtId="49" fontId="8" fillId="0" borderId="5">
      <alignment horizontal="left" vertical="top" wrapText="1"/>
    </xf>
    <xf numFmtId="4" fontId="8" fillId="0" borderId="5">
      <alignment horizontal="right" vertical="top" shrinkToFit="1"/>
    </xf>
    <xf numFmtId="49" fontId="9" fillId="0" borderId="5">
      <alignment horizontal="center"/>
    </xf>
    <xf numFmtId="4" fontId="10" fillId="2" borderId="5">
      <alignment horizontal="right" vertical="top" shrinkToFit="1"/>
    </xf>
    <xf numFmtId="0" fontId="7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12" fillId="0" borderId="6">
      <alignment horizontal="left" wrapText="1" indent="2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8">
      <alignment horizontal="left" wrapText="1" indent="2"/>
    </xf>
    <xf numFmtId="49" fontId="16" fillId="0" borderId="10">
      <alignment horizontal="center"/>
    </xf>
  </cellStyleXfs>
  <cellXfs count="44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11" fillId="0" borderId="2" xfId="2" applyNumberFormat="1" applyFont="1" applyFill="1" applyBorder="1" applyAlignment="1" applyProtection="1">
      <alignment horizontal="left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4" fillId="0" borderId="2" xfId="12" applyFont="1" applyBorder="1" applyAlignment="1" applyProtection="1">
      <alignment wrapText="1"/>
    </xf>
    <xf numFmtId="0" fontId="4" fillId="0" borderId="7" xfId="12" applyFont="1" applyBorder="1" applyAlignment="1" applyProtection="1">
      <alignment horizontal="left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12" applyFont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11" fillId="0" borderId="9" xfId="13" applyNumberFormat="1" applyFont="1" applyBorder="1" applyProtection="1">
      <alignment horizontal="left" wrapText="1" indent="2"/>
    </xf>
    <xf numFmtId="0" fontId="5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</cellXfs>
  <cellStyles count="15">
    <cellStyle name="xl26" xfId="1"/>
    <cellStyle name="xl30" xfId="13"/>
    <cellStyle name="xl31" xfId="11"/>
    <cellStyle name="xl34" xfId="2"/>
    <cellStyle name="xl38" xfId="3"/>
    <cellStyle name="xl41" xfId="14"/>
    <cellStyle name="xl42" xfId="4"/>
    <cellStyle name="xl52" xfId="5"/>
    <cellStyle name="xl63" xfId="6"/>
    <cellStyle name="Гиперссылка" xfId="12" builtinId="8"/>
    <cellStyle name="Обычный" xfId="0" builtinId="0"/>
    <cellStyle name="Обычный 2" xfId="7"/>
    <cellStyle name="Обычный 3" xfId="8"/>
    <cellStyle name="Стиль 1" xfId="9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EB18CDC98488A334D7D41A9F8ABBE3966FEEAA4139AA79421F642318D9241154AE8764823624862A577909F4159B7A67F0E46B4EA57DD7542n1O" TargetMode="External"/><Relationship Id="rId2" Type="http://schemas.openxmlformats.org/officeDocument/2006/relationships/hyperlink" Target="consultantplus://offline/ref=9EB18CDC98488A334D7D41A9F8ABBE3966FEEAA4139AA79421F642318D9241154AE8764823634D69A077909F4159B7A67F0E46B4EA57DD7542n1O" TargetMode="External"/><Relationship Id="rId1" Type="http://schemas.openxmlformats.org/officeDocument/2006/relationships/hyperlink" Target="consultantplus://offline/ref=9EB18CDC98488A334D7D41A9F8ABBE3966FEEAA4139AA79421F642318D9241154AE8764823624867A577909F4159B7A67F0E46B4EA57DD7542n1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consultantplus://offline/ref=9EB18CDC98488A334D7D41A9F8ABBE3966FEEAA4139AA79421F642318D9241154AE8764823624862A577909F4159B7A67F0E46B4EA57DD7542n1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showGridLines="0" tabSelected="1" view="pageBreakPreview" zoomScaleNormal="70" zoomScaleSheetLayoutView="100" workbookViewId="0">
      <pane ySplit="4" topLeftCell="A137" activePane="bottomLeft" state="frozen"/>
      <selection pane="bottomLeft" activeCell="A92" sqref="A92"/>
    </sheetView>
  </sheetViews>
  <sheetFormatPr defaultColWidth="9.140625" defaultRowHeight="15.75" x14ac:dyDescent="0.25"/>
  <cols>
    <col min="1" max="1" width="28.5703125" style="4" customWidth="1"/>
    <col min="2" max="2" width="74.28515625" style="4" customWidth="1"/>
    <col min="3" max="3" width="18.7109375" style="4" customWidth="1"/>
    <col min="4" max="5" width="18.140625" style="4" customWidth="1"/>
    <col min="6" max="9" width="19.42578125" style="4" customWidth="1"/>
    <col min="10" max="10" width="19.42578125" style="5" customWidth="1"/>
    <col min="11" max="11" width="15.28515625" style="4" customWidth="1"/>
    <col min="12" max="223" width="9.140625" style="4"/>
    <col min="224" max="225" width="12.28515625" style="4" customWidth="1"/>
    <col min="226" max="226" width="13.42578125" style="4" customWidth="1"/>
    <col min="227" max="227" width="59.140625" style="4" customWidth="1"/>
    <col min="228" max="228" width="18.140625" style="4" customWidth="1"/>
    <col min="229" max="229" width="32.140625" style="4" customWidth="1"/>
    <col min="230" max="230" width="86.7109375" style="4" customWidth="1"/>
    <col min="231" max="239" width="23.140625" style="4" customWidth="1"/>
    <col min="240" max="240" width="91.42578125" style="4" customWidth="1"/>
    <col min="241" max="246" width="19.140625" style="4" customWidth="1"/>
    <col min="247" max="16384" width="9.140625" style="4"/>
  </cols>
  <sheetData>
    <row r="1" spans="1:10" ht="4.9000000000000004" customHeight="1" x14ac:dyDescent="0.25">
      <c r="J1" s="7"/>
    </row>
    <row r="2" spans="1:10" ht="47.45" customHeight="1" x14ac:dyDescent="0.25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7.25" customHeight="1" x14ac:dyDescent="0.2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81" customHeight="1" x14ac:dyDescent="0.25">
      <c r="A4" s="6" t="s">
        <v>1</v>
      </c>
      <c r="B4" s="6" t="s">
        <v>2</v>
      </c>
      <c r="C4" s="14" t="s">
        <v>42</v>
      </c>
      <c r="D4" s="14" t="s">
        <v>43</v>
      </c>
      <c r="E4" s="14" t="s">
        <v>247</v>
      </c>
      <c r="F4" s="14" t="s">
        <v>248</v>
      </c>
      <c r="G4" s="14" t="s">
        <v>44</v>
      </c>
      <c r="H4" s="14" t="s">
        <v>276</v>
      </c>
      <c r="I4" s="14" t="s">
        <v>45</v>
      </c>
      <c r="J4" s="1" t="s">
        <v>46</v>
      </c>
    </row>
    <row r="5" spans="1:10" x14ac:dyDescent="0.25">
      <c r="A5" s="12" t="s">
        <v>24</v>
      </c>
      <c r="B5" s="13" t="s">
        <v>3</v>
      </c>
      <c r="C5" s="35">
        <f>C6+C12+C18+C26+C30+C44+C50+C55+C61</f>
        <v>374782400</v>
      </c>
      <c r="D5" s="35">
        <v>0</v>
      </c>
      <c r="E5" s="35">
        <v>0</v>
      </c>
      <c r="F5" s="35">
        <v>0</v>
      </c>
      <c r="G5" s="35">
        <v>0</v>
      </c>
      <c r="H5" s="35">
        <f>H6+H12+H18+H26+H30+H44+H50+H55+H61</f>
        <v>23224800</v>
      </c>
      <c r="I5" s="35">
        <f>I6+I12+I18+I26+I30+I44+I50+I55+I61</f>
        <v>4588042</v>
      </c>
      <c r="J5" s="35">
        <f>J6+J12+J18+J26+J30+J44+J50+J55+J61</f>
        <v>402595242</v>
      </c>
    </row>
    <row r="6" spans="1:10" x14ac:dyDescent="0.25">
      <c r="A6" s="12" t="s">
        <v>25</v>
      </c>
      <c r="B6" s="13" t="s">
        <v>4</v>
      </c>
      <c r="C6" s="35">
        <f>C7</f>
        <v>310023000</v>
      </c>
      <c r="D6" s="35"/>
      <c r="E6" s="35"/>
      <c r="F6" s="35"/>
      <c r="G6" s="35"/>
      <c r="H6" s="30">
        <f>H7</f>
        <v>9500000</v>
      </c>
      <c r="I6" s="30">
        <f>I7</f>
        <v>0</v>
      </c>
      <c r="J6" s="35">
        <f>J7</f>
        <v>319523000</v>
      </c>
    </row>
    <row r="7" spans="1:10" ht="27" customHeight="1" x14ac:dyDescent="0.25">
      <c r="A7" s="15" t="s">
        <v>47</v>
      </c>
      <c r="B7" s="16" t="s">
        <v>5</v>
      </c>
      <c r="C7" s="29">
        <f>(C11+C10+C9+C8)</f>
        <v>310023000</v>
      </c>
      <c r="D7" s="29"/>
      <c r="E7" s="29"/>
      <c r="F7" s="29"/>
      <c r="G7" s="29"/>
      <c r="H7" s="29">
        <f>H8+H9+H10+H11</f>
        <v>9500000</v>
      </c>
      <c r="I7" s="29">
        <f>I8+I9+I10+I11</f>
        <v>0</v>
      </c>
      <c r="J7" s="29">
        <v>319523000</v>
      </c>
    </row>
    <row r="8" spans="1:10" ht="61.5" customHeight="1" x14ac:dyDescent="0.25">
      <c r="A8" s="15" t="s">
        <v>48</v>
      </c>
      <c r="B8" s="16" t="s">
        <v>6</v>
      </c>
      <c r="C8" s="29">
        <v>285452848</v>
      </c>
      <c r="D8" s="29"/>
      <c r="E8" s="29"/>
      <c r="F8" s="29"/>
      <c r="G8" s="29"/>
      <c r="H8" s="29">
        <v>5414352</v>
      </c>
      <c r="I8" s="29">
        <v>-2479200</v>
      </c>
      <c r="J8" s="29">
        <v>288388000</v>
      </c>
    </row>
    <row r="9" spans="1:10" ht="90" x14ac:dyDescent="0.25">
      <c r="A9" s="15" t="s">
        <v>49</v>
      </c>
      <c r="B9" s="16" t="s">
        <v>50</v>
      </c>
      <c r="C9" s="29">
        <v>18711872</v>
      </c>
      <c r="D9" s="29"/>
      <c r="E9" s="29"/>
      <c r="F9" s="29"/>
      <c r="G9" s="29"/>
      <c r="H9" s="29">
        <v>4085648</v>
      </c>
      <c r="I9" s="29">
        <v>4152480</v>
      </c>
      <c r="J9" s="29">
        <v>26950000</v>
      </c>
    </row>
    <row r="10" spans="1:10" ht="30" x14ac:dyDescent="0.25">
      <c r="A10" s="15" t="s">
        <v>51</v>
      </c>
      <c r="B10" s="16" t="s">
        <v>52</v>
      </c>
      <c r="C10" s="29">
        <v>4601280</v>
      </c>
      <c r="D10" s="29"/>
      <c r="E10" s="29"/>
      <c r="F10" s="29"/>
      <c r="G10" s="29"/>
      <c r="H10" s="29">
        <v>0</v>
      </c>
      <c r="I10" s="29">
        <v>-1301280</v>
      </c>
      <c r="J10" s="29">
        <v>3300000</v>
      </c>
    </row>
    <row r="11" spans="1:10" ht="75" x14ac:dyDescent="0.25">
      <c r="A11" s="15" t="s">
        <v>53</v>
      </c>
      <c r="B11" s="16" t="s">
        <v>54</v>
      </c>
      <c r="C11" s="29">
        <v>1257000</v>
      </c>
      <c r="D11" s="29"/>
      <c r="E11" s="29"/>
      <c r="F11" s="29"/>
      <c r="G11" s="29"/>
      <c r="H11" s="29">
        <v>0</v>
      </c>
      <c r="I11" s="29">
        <v>-372000</v>
      </c>
      <c r="J11" s="29">
        <v>885000</v>
      </c>
    </row>
    <row r="12" spans="1:10" ht="67.150000000000006" customHeight="1" x14ac:dyDescent="0.25">
      <c r="A12" s="17">
        <v>1.03E+16</v>
      </c>
      <c r="B12" s="18" t="s">
        <v>55</v>
      </c>
      <c r="C12" s="30">
        <f>(C14+C15+C16+C17)</f>
        <v>21671200</v>
      </c>
      <c r="D12" s="30"/>
      <c r="E12" s="30"/>
      <c r="F12" s="30"/>
      <c r="G12" s="30"/>
      <c r="H12" s="30">
        <v>0</v>
      </c>
      <c r="I12" s="30">
        <f>I14+I15+I16+I17</f>
        <v>-1957400</v>
      </c>
      <c r="J12" s="30">
        <v>19713800</v>
      </c>
    </row>
    <row r="13" spans="1:10" ht="30" x14ac:dyDescent="0.25">
      <c r="A13" s="15" t="s">
        <v>56</v>
      </c>
      <c r="B13" s="16" t="s">
        <v>32</v>
      </c>
      <c r="C13" s="29"/>
      <c r="D13" s="29"/>
      <c r="E13" s="29"/>
      <c r="F13" s="29"/>
      <c r="G13" s="29"/>
      <c r="H13" s="29"/>
      <c r="I13" s="29"/>
      <c r="J13" s="29"/>
    </row>
    <row r="14" spans="1:10" ht="60" x14ac:dyDescent="0.25">
      <c r="A14" s="15" t="s">
        <v>57</v>
      </c>
      <c r="B14" s="16" t="s">
        <v>7</v>
      </c>
      <c r="C14" s="29">
        <v>9930500</v>
      </c>
      <c r="D14" s="29"/>
      <c r="E14" s="29"/>
      <c r="F14" s="29"/>
      <c r="G14" s="29"/>
      <c r="H14" s="29">
        <v>0</v>
      </c>
      <c r="I14" s="29">
        <v>-673450</v>
      </c>
      <c r="J14" s="29">
        <v>9257050</v>
      </c>
    </row>
    <row r="15" spans="1:10" ht="75" x14ac:dyDescent="0.25">
      <c r="A15" s="15" t="s">
        <v>58</v>
      </c>
      <c r="B15" s="16" t="s">
        <v>8</v>
      </c>
      <c r="C15" s="29">
        <v>51200</v>
      </c>
      <c r="D15" s="29"/>
      <c r="E15" s="29"/>
      <c r="F15" s="29"/>
      <c r="G15" s="29"/>
      <c r="H15" s="29">
        <v>0</v>
      </c>
      <c r="I15" s="29">
        <v>6940</v>
      </c>
      <c r="J15" s="29">
        <v>58140</v>
      </c>
    </row>
    <row r="16" spans="1:10" ht="36" customHeight="1" x14ac:dyDescent="0.25">
      <c r="A16" s="15" t="s">
        <v>59</v>
      </c>
      <c r="B16" s="16" t="s">
        <v>9</v>
      </c>
      <c r="C16" s="29">
        <v>12971100</v>
      </c>
      <c r="D16" s="29"/>
      <c r="E16" s="29"/>
      <c r="F16" s="29"/>
      <c r="G16" s="29"/>
      <c r="H16" s="29">
        <v>0</v>
      </c>
      <c r="I16" s="29">
        <v>-1025510</v>
      </c>
      <c r="J16" s="29">
        <v>11945590</v>
      </c>
    </row>
    <row r="17" spans="1:10" ht="60" x14ac:dyDescent="0.25">
      <c r="A17" s="15" t="s">
        <v>60</v>
      </c>
      <c r="B17" s="16" t="s">
        <v>10</v>
      </c>
      <c r="C17" s="29">
        <v>-1281600</v>
      </c>
      <c r="D17" s="29"/>
      <c r="E17" s="29"/>
      <c r="F17" s="29"/>
      <c r="G17" s="29"/>
      <c r="H17" s="29">
        <v>0</v>
      </c>
      <c r="I17" s="29">
        <v>-265380</v>
      </c>
      <c r="J17" s="29">
        <v>-1546980</v>
      </c>
    </row>
    <row r="18" spans="1:10" x14ac:dyDescent="0.25">
      <c r="A18" s="19" t="s">
        <v>61</v>
      </c>
      <c r="B18" s="19" t="s">
        <v>11</v>
      </c>
      <c r="C18" s="30">
        <f>(C19+C22+C24)</f>
        <v>22052700</v>
      </c>
      <c r="D18" s="30"/>
      <c r="E18" s="30"/>
      <c r="F18" s="30"/>
      <c r="G18" s="30"/>
      <c r="H18" s="30">
        <v>22300</v>
      </c>
      <c r="I18" s="30">
        <f>(I19+I22+I24)</f>
        <v>1945352</v>
      </c>
      <c r="J18" s="30">
        <f>(J19+J22+J24)</f>
        <v>24020352</v>
      </c>
    </row>
    <row r="19" spans="1:10" ht="28.5" x14ac:dyDescent="0.25">
      <c r="A19" s="19" t="s">
        <v>62</v>
      </c>
      <c r="B19" s="18" t="s">
        <v>63</v>
      </c>
      <c r="C19" s="30">
        <f>(C21+C20)</f>
        <v>17556000</v>
      </c>
      <c r="D19" s="30"/>
      <c r="E19" s="30"/>
      <c r="F19" s="30"/>
      <c r="G19" s="30"/>
      <c r="H19" s="30">
        <v>0</v>
      </c>
      <c r="I19" s="30">
        <f>I20+I21</f>
        <v>1350000</v>
      </c>
      <c r="J19" s="30">
        <v>18906000</v>
      </c>
    </row>
    <row r="20" spans="1:10" x14ac:dyDescent="0.25">
      <c r="A20" s="15" t="s">
        <v>64</v>
      </c>
      <c r="B20" s="16" t="s">
        <v>63</v>
      </c>
      <c r="C20" s="29">
        <v>17546000</v>
      </c>
      <c r="D20" s="29"/>
      <c r="E20" s="29"/>
      <c r="F20" s="29"/>
      <c r="G20" s="29"/>
      <c r="H20" s="29">
        <v>0</v>
      </c>
      <c r="I20" s="29">
        <v>1360000</v>
      </c>
      <c r="J20" s="29">
        <v>18906000</v>
      </c>
    </row>
    <row r="21" spans="1:10" ht="39.75" customHeight="1" x14ac:dyDescent="0.25">
      <c r="A21" s="15" t="s">
        <v>65</v>
      </c>
      <c r="B21" s="16" t="s">
        <v>66</v>
      </c>
      <c r="C21" s="29">
        <v>10000</v>
      </c>
      <c r="D21" s="29"/>
      <c r="E21" s="29"/>
      <c r="F21" s="29"/>
      <c r="G21" s="29"/>
      <c r="H21" s="29">
        <v>0</v>
      </c>
      <c r="I21" s="29">
        <v>-10000</v>
      </c>
      <c r="J21" s="29">
        <v>0</v>
      </c>
    </row>
    <row r="22" spans="1:10" x14ac:dyDescent="0.25">
      <c r="A22" s="19" t="s">
        <v>67</v>
      </c>
      <c r="B22" s="18" t="s">
        <v>68</v>
      </c>
      <c r="C22" s="30">
        <f>C23</f>
        <v>3387700</v>
      </c>
      <c r="D22" s="30"/>
      <c r="E22" s="30"/>
      <c r="F22" s="30"/>
      <c r="G22" s="30"/>
      <c r="H22" s="30">
        <v>22300</v>
      </c>
      <c r="I22" s="30">
        <f>I23</f>
        <v>695352</v>
      </c>
      <c r="J22" s="30">
        <v>4105352</v>
      </c>
    </row>
    <row r="23" spans="1:10" x14ac:dyDescent="0.25">
      <c r="A23" s="15" t="s">
        <v>69</v>
      </c>
      <c r="B23" s="16" t="s">
        <v>68</v>
      </c>
      <c r="C23" s="29">
        <v>3387700</v>
      </c>
      <c r="D23" s="29"/>
      <c r="E23" s="29"/>
      <c r="F23" s="29"/>
      <c r="G23" s="29"/>
      <c r="H23" s="29">
        <v>22300</v>
      </c>
      <c r="I23" s="29">
        <v>695352</v>
      </c>
      <c r="J23" s="29">
        <v>4105352</v>
      </c>
    </row>
    <row r="24" spans="1:10" ht="48.75" customHeight="1" x14ac:dyDescent="0.25">
      <c r="A24" s="19" t="s">
        <v>70</v>
      </c>
      <c r="B24" s="18" t="s">
        <v>71</v>
      </c>
      <c r="C24" s="17">
        <f>C25</f>
        <v>1109000</v>
      </c>
      <c r="D24" s="17"/>
      <c r="E24" s="17"/>
      <c r="F24" s="17"/>
      <c r="G24" s="17"/>
      <c r="H24" s="17">
        <v>0</v>
      </c>
      <c r="I24" s="17">
        <v>-100000</v>
      </c>
      <c r="J24" s="17">
        <v>1009000</v>
      </c>
    </row>
    <row r="25" spans="1:10" ht="30" x14ac:dyDescent="0.25">
      <c r="A25" s="15" t="s">
        <v>72</v>
      </c>
      <c r="B25" s="16" t="s">
        <v>73</v>
      </c>
      <c r="C25" s="20">
        <v>1109000</v>
      </c>
      <c r="D25" s="20"/>
      <c r="E25" s="20"/>
      <c r="F25" s="20"/>
      <c r="G25" s="20"/>
      <c r="H25" s="20">
        <v>0</v>
      </c>
      <c r="I25" s="20">
        <v>-100000</v>
      </c>
      <c r="J25" s="20">
        <v>1009000</v>
      </c>
    </row>
    <row r="26" spans="1:10" ht="33.75" customHeight="1" x14ac:dyDescent="0.25">
      <c r="A26" s="19" t="s">
        <v>74</v>
      </c>
      <c r="B26" s="19" t="s">
        <v>12</v>
      </c>
      <c r="C26" s="30">
        <f t="shared" ref="C26:C27" si="0">C27</f>
        <v>90000</v>
      </c>
      <c r="D26" s="30"/>
      <c r="E26" s="30"/>
      <c r="F26" s="30"/>
      <c r="G26" s="30"/>
      <c r="H26" s="30">
        <v>80000</v>
      </c>
      <c r="I26" s="35">
        <v>40000</v>
      </c>
      <c r="J26" s="35">
        <f>J27+J29</f>
        <v>210000</v>
      </c>
    </row>
    <row r="27" spans="1:10" ht="30" x14ac:dyDescent="0.25">
      <c r="A27" s="15" t="s">
        <v>75</v>
      </c>
      <c r="B27" s="16" t="s">
        <v>76</v>
      </c>
      <c r="C27" s="29">
        <f t="shared" si="0"/>
        <v>90000</v>
      </c>
      <c r="D27" s="29"/>
      <c r="E27" s="29"/>
      <c r="F27" s="29"/>
      <c r="G27" s="29"/>
      <c r="H27" s="29">
        <v>80000</v>
      </c>
      <c r="I27" s="34">
        <f>I28+I29</f>
        <v>40000</v>
      </c>
      <c r="J27" s="34">
        <v>60000</v>
      </c>
    </row>
    <row r="28" spans="1:10" ht="73.5" customHeight="1" x14ac:dyDescent="0.25">
      <c r="A28" s="15" t="s">
        <v>77</v>
      </c>
      <c r="B28" s="16" t="s">
        <v>78</v>
      </c>
      <c r="C28" s="29">
        <v>90000</v>
      </c>
      <c r="D28" s="29"/>
      <c r="E28" s="29"/>
      <c r="F28" s="29"/>
      <c r="G28" s="29"/>
      <c r="H28" s="29">
        <v>80000</v>
      </c>
      <c r="I28" s="34">
        <v>-110000</v>
      </c>
      <c r="J28" s="34">
        <v>60000</v>
      </c>
    </row>
    <row r="29" spans="1:10" ht="73.5" customHeight="1" x14ac:dyDescent="0.25">
      <c r="A29" s="15" t="s">
        <v>165</v>
      </c>
      <c r="B29" s="16" t="s">
        <v>166</v>
      </c>
      <c r="C29" s="29"/>
      <c r="D29" s="29"/>
      <c r="E29" s="29"/>
      <c r="F29" s="29"/>
      <c r="G29" s="29"/>
      <c r="H29" s="29"/>
      <c r="I29" s="34">
        <v>150000</v>
      </c>
      <c r="J29" s="34">
        <v>150000</v>
      </c>
    </row>
    <row r="30" spans="1:10" ht="42.75" x14ac:dyDescent="0.25">
      <c r="A30" s="19" t="s">
        <v>79</v>
      </c>
      <c r="B30" s="19" t="s">
        <v>13</v>
      </c>
      <c r="C30" s="30">
        <f>C31+C38</f>
        <v>16973000</v>
      </c>
      <c r="D30" s="30"/>
      <c r="E30" s="30"/>
      <c r="F30" s="30"/>
      <c r="G30" s="30"/>
      <c r="H30" s="30">
        <f>H31+H38+H41</f>
        <v>9599000</v>
      </c>
      <c r="I30" s="30">
        <f>I31+I38+I41</f>
        <v>4594490</v>
      </c>
      <c r="J30" s="30">
        <f>(J31+J39+J41)</f>
        <v>31166490</v>
      </c>
    </row>
    <row r="31" spans="1:10" ht="97.9" customHeight="1" x14ac:dyDescent="0.25">
      <c r="A31" s="15" t="s">
        <v>80</v>
      </c>
      <c r="B31" s="16" t="s">
        <v>81</v>
      </c>
      <c r="C31" s="29">
        <f>C33+C35+C37</f>
        <v>16961000</v>
      </c>
      <c r="D31" s="29"/>
      <c r="E31" s="29"/>
      <c r="F31" s="29"/>
      <c r="G31" s="29"/>
      <c r="H31" s="29">
        <f>H32+H34+H36</f>
        <v>9097000</v>
      </c>
      <c r="I31" s="29">
        <f>I32+I34+I36</f>
        <v>4510490</v>
      </c>
      <c r="J31" s="29">
        <f>J32+J34+J36</f>
        <v>30568490</v>
      </c>
    </row>
    <row r="32" spans="1:10" ht="60" x14ac:dyDescent="0.25">
      <c r="A32" s="15" t="s">
        <v>82</v>
      </c>
      <c r="B32" s="16" t="s">
        <v>83</v>
      </c>
      <c r="C32" s="29">
        <f>C33</f>
        <v>16000000</v>
      </c>
      <c r="D32" s="29"/>
      <c r="E32" s="29"/>
      <c r="F32" s="29"/>
      <c r="G32" s="29"/>
      <c r="H32" s="29">
        <v>7000000</v>
      </c>
      <c r="I32" s="29">
        <v>4500000</v>
      </c>
      <c r="J32" s="29">
        <v>27500000</v>
      </c>
    </row>
    <row r="33" spans="1:10" ht="75" x14ac:dyDescent="0.25">
      <c r="A33" s="15" t="s">
        <v>84</v>
      </c>
      <c r="B33" s="16" t="s">
        <v>85</v>
      </c>
      <c r="C33" s="29">
        <v>16000000</v>
      </c>
      <c r="D33" s="29"/>
      <c r="E33" s="29"/>
      <c r="F33" s="29"/>
      <c r="G33" s="29"/>
      <c r="H33" s="29">
        <v>7000000</v>
      </c>
      <c r="I33" s="29">
        <v>4500000</v>
      </c>
      <c r="J33" s="29">
        <v>27500000</v>
      </c>
    </row>
    <row r="34" spans="1:10" ht="75" x14ac:dyDescent="0.25">
      <c r="A34" s="20">
        <v>1.11050200000001E+16</v>
      </c>
      <c r="B34" s="16" t="s">
        <v>86</v>
      </c>
      <c r="C34" s="29">
        <f>C35</f>
        <v>90000</v>
      </c>
      <c r="D34" s="29"/>
      <c r="E34" s="29"/>
      <c r="F34" s="29"/>
      <c r="G34" s="29"/>
      <c r="H34" s="29">
        <v>0</v>
      </c>
      <c r="I34" s="29">
        <v>10490</v>
      </c>
      <c r="J34" s="29">
        <v>100490</v>
      </c>
    </row>
    <row r="35" spans="1:10" ht="60" x14ac:dyDescent="0.25">
      <c r="A35" s="20" t="s">
        <v>87</v>
      </c>
      <c r="B35" s="16" t="s">
        <v>88</v>
      </c>
      <c r="C35" s="29">
        <v>90000</v>
      </c>
      <c r="D35" s="29"/>
      <c r="E35" s="29"/>
      <c r="F35" s="29"/>
      <c r="G35" s="29"/>
      <c r="H35" s="29">
        <v>0</v>
      </c>
      <c r="I35" s="29">
        <v>10490</v>
      </c>
      <c r="J35" s="29">
        <v>100490</v>
      </c>
    </row>
    <row r="36" spans="1:10" ht="34.9" customHeight="1" x14ac:dyDescent="0.25">
      <c r="A36" s="15" t="s">
        <v>89</v>
      </c>
      <c r="B36" s="16" t="s">
        <v>90</v>
      </c>
      <c r="C36" s="29">
        <f>C37</f>
        <v>871000</v>
      </c>
      <c r="D36" s="29"/>
      <c r="E36" s="29"/>
      <c r="F36" s="29"/>
      <c r="G36" s="29"/>
      <c r="H36" s="29">
        <v>2097000</v>
      </c>
      <c r="I36" s="29">
        <v>0</v>
      </c>
      <c r="J36" s="29">
        <v>2968000</v>
      </c>
    </row>
    <row r="37" spans="1:10" ht="60" x14ac:dyDescent="0.25">
      <c r="A37" s="15" t="s">
        <v>91</v>
      </c>
      <c r="B37" s="16" t="s">
        <v>92</v>
      </c>
      <c r="C37" s="29">
        <v>871000</v>
      </c>
      <c r="D37" s="29"/>
      <c r="E37" s="29"/>
      <c r="F37" s="29"/>
      <c r="G37" s="29"/>
      <c r="H37" s="29">
        <v>2097000</v>
      </c>
      <c r="I37" s="29">
        <v>0</v>
      </c>
      <c r="J37" s="29">
        <v>2968000</v>
      </c>
    </row>
    <row r="38" spans="1:10" x14ac:dyDescent="0.25">
      <c r="A38" s="15" t="s">
        <v>93</v>
      </c>
      <c r="B38" s="16" t="s">
        <v>14</v>
      </c>
      <c r="C38" s="29">
        <f>C40</f>
        <v>12000</v>
      </c>
      <c r="D38" s="29"/>
      <c r="E38" s="29"/>
      <c r="F38" s="29"/>
      <c r="G38" s="29"/>
      <c r="H38" s="29">
        <v>2000</v>
      </c>
      <c r="I38" s="29">
        <v>0</v>
      </c>
      <c r="J38" s="29">
        <v>14000</v>
      </c>
    </row>
    <row r="39" spans="1:10" ht="45" x14ac:dyDescent="0.25">
      <c r="A39" s="15" t="s">
        <v>94</v>
      </c>
      <c r="B39" s="16" t="s">
        <v>95</v>
      </c>
      <c r="C39" s="29">
        <f>C40</f>
        <v>12000</v>
      </c>
      <c r="D39" s="29"/>
      <c r="E39" s="29"/>
      <c r="F39" s="29"/>
      <c r="G39" s="29"/>
      <c r="H39" s="29">
        <v>2000</v>
      </c>
      <c r="I39" s="29">
        <v>0</v>
      </c>
      <c r="J39" s="29">
        <v>14000</v>
      </c>
    </row>
    <row r="40" spans="1:10" ht="45" x14ac:dyDescent="0.25">
      <c r="A40" s="15" t="s">
        <v>96</v>
      </c>
      <c r="B40" s="16" t="s">
        <v>97</v>
      </c>
      <c r="C40" s="29">
        <v>12000</v>
      </c>
      <c r="D40" s="29"/>
      <c r="E40" s="29"/>
      <c r="F40" s="29"/>
      <c r="G40" s="29"/>
      <c r="H40" s="29">
        <v>2000</v>
      </c>
      <c r="I40" s="29">
        <v>0</v>
      </c>
      <c r="J40" s="29">
        <v>14000</v>
      </c>
    </row>
    <row r="41" spans="1:10" ht="75" x14ac:dyDescent="0.25">
      <c r="A41" s="15" t="s">
        <v>131</v>
      </c>
      <c r="B41" s="15" t="s">
        <v>132</v>
      </c>
      <c r="C41" s="29">
        <v>0</v>
      </c>
      <c r="D41" s="29"/>
      <c r="E41" s="29"/>
      <c r="F41" s="29"/>
      <c r="G41" s="29"/>
      <c r="H41" s="29">
        <v>500000</v>
      </c>
      <c r="I41" s="29">
        <v>84000</v>
      </c>
      <c r="J41" s="29">
        <v>584000</v>
      </c>
    </row>
    <row r="42" spans="1:10" ht="75" x14ac:dyDescent="0.25">
      <c r="A42" s="15" t="s">
        <v>133</v>
      </c>
      <c r="B42" s="16" t="s">
        <v>134</v>
      </c>
      <c r="C42" s="29">
        <v>0</v>
      </c>
      <c r="D42" s="29"/>
      <c r="E42" s="29"/>
      <c r="F42" s="29"/>
      <c r="G42" s="29"/>
      <c r="H42" s="29">
        <v>500000</v>
      </c>
      <c r="I42" s="29">
        <v>84000</v>
      </c>
      <c r="J42" s="29">
        <v>584000</v>
      </c>
    </row>
    <row r="43" spans="1:10" ht="60" x14ac:dyDescent="0.25">
      <c r="A43" s="15" t="s">
        <v>135</v>
      </c>
      <c r="B43" s="16" t="s">
        <v>136</v>
      </c>
      <c r="C43" s="29">
        <v>0</v>
      </c>
      <c r="D43" s="29"/>
      <c r="E43" s="29"/>
      <c r="F43" s="29"/>
      <c r="G43" s="29"/>
      <c r="H43" s="29">
        <v>500000</v>
      </c>
      <c r="I43" s="29">
        <v>84000</v>
      </c>
      <c r="J43" s="29">
        <v>584000</v>
      </c>
    </row>
    <row r="44" spans="1:10" x14ac:dyDescent="0.25">
      <c r="A44" s="19" t="s">
        <v>98</v>
      </c>
      <c r="B44" s="19" t="s">
        <v>15</v>
      </c>
      <c r="C44" s="30">
        <f>(C46+C47+C49)</f>
        <v>836000</v>
      </c>
      <c r="D44" s="30"/>
      <c r="E44" s="30"/>
      <c r="F44" s="30"/>
      <c r="G44" s="30"/>
      <c r="H44" s="30">
        <v>0</v>
      </c>
      <c r="I44" s="30">
        <f>I45</f>
        <v>-110000</v>
      </c>
      <c r="J44" s="30">
        <v>726000</v>
      </c>
    </row>
    <row r="45" spans="1:10" x14ac:dyDescent="0.25">
      <c r="A45" s="15" t="s">
        <v>99</v>
      </c>
      <c r="B45" s="16" t="s">
        <v>16</v>
      </c>
      <c r="C45" s="29">
        <f>(C49+C47+C46)</f>
        <v>836000</v>
      </c>
      <c r="D45" s="29"/>
      <c r="E45" s="29"/>
      <c r="F45" s="29"/>
      <c r="G45" s="29"/>
      <c r="H45" s="29">
        <v>0</v>
      </c>
      <c r="I45" s="29">
        <f>(I46+I47+I48)</f>
        <v>-110000</v>
      </c>
      <c r="J45" s="29">
        <f>(J46+J47+J48)</f>
        <v>726000</v>
      </c>
    </row>
    <row r="46" spans="1:10" ht="30" x14ac:dyDescent="0.25">
      <c r="A46" s="15" t="s">
        <v>100</v>
      </c>
      <c r="B46" s="16" t="s">
        <v>17</v>
      </c>
      <c r="C46" s="29">
        <v>315500</v>
      </c>
      <c r="D46" s="29"/>
      <c r="E46" s="29"/>
      <c r="F46" s="29"/>
      <c r="G46" s="29"/>
      <c r="H46" s="29">
        <v>0</v>
      </c>
      <c r="I46" s="29">
        <v>55000</v>
      </c>
      <c r="J46" s="29">
        <v>370500</v>
      </c>
    </row>
    <row r="47" spans="1:10" x14ac:dyDescent="0.25">
      <c r="A47" s="15" t="s">
        <v>101</v>
      </c>
      <c r="B47" s="16" t="s">
        <v>18</v>
      </c>
      <c r="C47" s="29">
        <v>58980</v>
      </c>
      <c r="D47" s="29"/>
      <c r="E47" s="29"/>
      <c r="F47" s="29"/>
      <c r="G47" s="29"/>
      <c r="H47" s="29">
        <v>0</v>
      </c>
      <c r="I47" s="29">
        <v>177500</v>
      </c>
      <c r="J47" s="29">
        <v>236480</v>
      </c>
    </row>
    <row r="48" spans="1:10" x14ac:dyDescent="0.25">
      <c r="A48" s="15" t="s">
        <v>102</v>
      </c>
      <c r="B48" s="16" t="s">
        <v>21</v>
      </c>
      <c r="C48" s="29">
        <f>C49</f>
        <v>461520</v>
      </c>
      <c r="D48" s="29"/>
      <c r="E48" s="29"/>
      <c r="F48" s="29"/>
      <c r="G48" s="29"/>
      <c r="H48" s="29">
        <v>0</v>
      </c>
      <c r="I48" s="29">
        <v>-342500</v>
      </c>
      <c r="J48" s="29">
        <v>119020</v>
      </c>
    </row>
    <row r="49" spans="1:10" x14ac:dyDescent="0.25">
      <c r="A49" s="21" t="s">
        <v>103</v>
      </c>
      <c r="B49" s="22" t="s">
        <v>22</v>
      </c>
      <c r="C49" s="31">
        <v>461520</v>
      </c>
      <c r="D49" s="31"/>
      <c r="E49" s="31"/>
      <c r="F49" s="31"/>
      <c r="G49" s="31"/>
      <c r="H49" s="29">
        <v>0</v>
      </c>
      <c r="I49" s="29">
        <v>-342500</v>
      </c>
      <c r="J49" s="29">
        <v>119020</v>
      </c>
    </row>
    <row r="50" spans="1:10" ht="28.5" x14ac:dyDescent="0.25">
      <c r="A50" s="23" t="s">
        <v>104</v>
      </c>
      <c r="B50" s="18" t="s">
        <v>105</v>
      </c>
      <c r="C50" s="30">
        <f t="shared" ref="C50:C52" si="1">C51</f>
        <v>51000</v>
      </c>
      <c r="D50" s="30"/>
      <c r="E50" s="30"/>
      <c r="F50" s="30"/>
      <c r="G50" s="30"/>
      <c r="H50" s="30">
        <v>109000</v>
      </c>
      <c r="I50" s="30">
        <v>0</v>
      </c>
      <c r="J50" s="30">
        <v>160000</v>
      </c>
    </row>
    <row r="51" spans="1:10" x14ac:dyDescent="0.25">
      <c r="A51" s="24" t="s">
        <v>106</v>
      </c>
      <c r="B51" s="16" t="s">
        <v>19</v>
      </c>
      <c r="C51" s="29">
        <f t="shared" si="1"/>
        <v>51000</v>
      </c>
      <c r="D51" s="29"/>
      <c r="E51" s="29"/>
      <c r="F51" s="29"/>
      <c r="G51" s="29"/>
      <c r="H51" s="29">
        <v>109000</v>
      </c>
      <c r="I51" s="29">
        <v>0</v>
      </c>
      <c r="J51" s="29">
        <v>160000</v>
      </c>
    </row>
    <row r="52" spans="1:10" x14ac:dyDescent="0.25">
      <c r="A52" s="24" t="s">
        <v>107</v>
      </c>
      <c r="B52" s="16" t="s">
        <v>108</v>
      </c>
      <c r="C52" s="29">
        <f t="shared" si="1"/>
        <v>51000</v>
      </c>
      <c r="D52" s="29"/>
      <c r="E52" s="29"/>
      <c r="F52" s="29"/>
      <c r="G52" s="29"/>
      <c r="H52" s="29">
        <v>109000</v>
      </c>
      <c r="I52" s="29">
        <v>0</v>
      </c>
      <c r="J52" s="29">
        <v>160000</v>
      </c>
    </row>
    <row r="53" spans="1:10" x14ac:dyDescent="0.25">
      <c r="A53" s="24" t="s">
        <v>109</v>
      </c>
      <c r="B53" s="16" t="s">
        <v>110</v>
      </c>
      <c r="C53" s="29">
        <v>51000</v>
      </c>
      <c r="D53" s="29"/>
      <c r="E53" s="29"/>
      <c r="F53" s="29"/>
      <c r="G53" s="29"/>
      <c r="H53" s="29">
        <v>109000</v>
      </c>
      <c r="I53" s="29">
        <v>-30000</v>
      </c>
      <c r="J53" s="29">
        <v>130000</v>
      </c>
    </row>
    <row r="54" spans="1:10" ht="30" x14ac:dyDescent="0.25">
      <c r="A54" s="24" t="s">
        <v>167</v>
      </c>
      <c r="B54" s="16" t="s">
        <v>168</v>
      </c>
      <c r="C54" s="29"/>
      <c r="D54" s="29"/>
      <c r="E54" s="29"/>
      <c r="F54" s="29"/>
      <c r="G54" s="29"/>
      <c r="H54" s="29"/>
      <c r="I54" s="29">
        <v>30000</v>
      </c>
      <c r="J54" s="29">
        <v>30000</v>
      </c>
    </row>
    <row r="55" spans="1:10" ht="28.5" x14ac:dyDescent="0.25">
      <c r="A55" s="23" t="s">
        <v>111</v>
      </c>
      <c r="B55" s="25" t="s">
        <v>112</v>
      </c>
      <c r="C55" s="17">
        <f>(C58+C60)</f>
        <v>3050000</v>
      </c>
      <c r="D55" s="17"/>
      <c r="E55" s="17"/>
      <c r="F55" s="17"/>
      <c r="G55" s="17"/>
      <c r="H55" s="17">
        <v>1450000</v>
      </c>
      <c r="I55" s="17">
        <v>0</v>
      </c>
      <c r="J55" s="17">
        <v>4500000</v>
      </c>
    </row>
    <row r="56" spans="1:10" ht="30" x14ac:dyDescent="0.25">
      <c r="A56" s="24" t="s">
        <v>113</v>
      </c>
      <c r="B56" s="26" t="s">
        <v>114</v>
      </c>
      <c r="C56" s="20">
        <f>(C58+C60)</f>
        <v>3050000</v>
      </c>
      <c r="D56" s="20"/>
      <c r="E56" s="20"/>
      <c r="F56" s="20"/>
      <c r="G56" s="20"/>
      <c r="H56" s="20">
        <v>1500000</v>
      </c>
      <c r="I56" s="20">
        <v>0</v>
      </c>
      <c r="J56" s="20">
        <v>4500000</v>
      </c>
    </row>
    <row r="57" spans="1:10" ht="30" x14ac:dyDescent="0.25">
      <c r="A57" s="24" t="s">
        <v>115</v>
      </c>
      <c r="B57" s="26" t="s">
        <v>116</v>
      </c>
      <c r="C57" s="20">
        <f>C58</f>
        <v>3000000</v>
      </c>
      <c r="D57" s="20"/>
      <c r="E57" s="20"/>
      <c r="F57" s="20"/>
      <c r="G57" s="20"/>
      <c r="H57" s="20">
        <v>1500000</v>
      </c>
      <c r="I57" s="20">
        <v>0</v>
      </c>
      <c r="J57" s="20">
        <v>4500000</v>
      </c>
    </row>
    <row r="58" spans="1:10" ht="45" x14ac:dyDescent="0.25">
      <c r="A58" s="24" t="s">
        <v>117</v>
      </c>
      <c r="B58" s="26" t="s">
        <v>118</v>
      </c>
      <c r="C58" s="20">
        <v>3000000</v>
      </c>
      <c r="D58" s="20"/>
      <c r="E58" s="20"/>
      <c r="F58" s="20"/>
      <c r="G58" s="20"/>
      <c r="H58" s="20">
        <v>1500000</v>
      </c>
      <c r="I58" s="20">
        <v>0</v>
      </c>
      <c r="J58" s="20">
        <v>4500000</v>
      </c>
    </row>
    <row r="59" spans="1:10" ht="79.900000000000006" customHeight="1" x14ac:dyDescent="0.25">
      <c r="A59" s="24" t="s">
        <v>119</v>
      </c>
      <c r="B59" s="26" t="s">
        <v>120</v>
      </c>
      <c r="C59" s="20">
        <f>C60</f>
        <v>50000</v>
      </c>
      <c r="D59" s="20"/>
      <c r="E59" s="20"/>
      <c r="F59" s="20"/>
      <c r="G59" s="20"/>
      <c r="H59" s="20">
        <v>-50000</v>
      </c>
      <c r="I59" s="20">
        <v>0</v>
      </c>
      <c r="J59" s="20">
        <v>0</v>
      </c>
    </row>
    <row r="60" spans="1:10" ht="45" x14ac:dyDescent="0.25">
      <c r="A60" s="24" t="s">
        <v>121</v>
      </c>
      <c r="B60" s="26" t="s">
        <v>122</v>
      </c>
      <c r="C60" s="20">
        <v>50000</v>
      </c>
      <c r="D60" s="20"/>
      <c r="E60" s="20"/>
      <c r="F60" s="20"/>
      <c r="G60" s="20"/>
      <c r="H60" s="20">
        <v>-50000</v>
      </c>
      <c r="I60" s="20">
        <v>0</v>
      </c>
      <c r="J60" s="20">
        <v>0</v>
      </c>
    </row>
    <row r="61" spans="1:10" x14ac:dyDescent="0.25">
      <c r="A61" s="19" t="s">
        <v>123</v>
      </c>
      <c r="B61" s="18" t="s">
        <v>124</v>
      </c>
      <c r="C61" s="30">
        <f>C63+C64+C74</f>
        <v>35500</v>
      </c>
      <c r="D61" s="30"/>
      <c r="E61" s="30"/>
      <c r="F61" s="30"/>
      <c r="G61" s="30"/>
      <c r="H61" s="35">
        <v>2464500</v>
      </c>
      <c r="I61" s="35">
        <f>I62+I63+I64+I65+I66+I67+I68+I69+I70+I71+I72+I73+I74+I75+I76+I77+I78+I79+I80</f>
        <v>75600</v>
      </c>
      <c r="J61" s="35">
        <f>J62+J63+J64+J65+J66+J67+J68+J69+J70+J71+J72+J73+J74+J75+J76+J77+J78+J79+J80</f>
        <v>2575600</v>
      </c>
    </row>
    <row r="62" spans="1:10" ht="78.75" x14ac:dyDescent="0.25">
      <c r="A62" s="24" t="s">
        <v>137</v>
      </c>
      <c r="B62" s="27" t="s">
        <v>138</v>
      </c>
      <c r="C62" s="30"/>
      <c r="D62" s="30"/>
      <c r="E62" s="30"/>
      <c r="F62" s="30"/>
      <c r="G62" s="30"/>
      <c r="H62" s="34">
        <v>75000</v>
      </c>
      <c r="I62" s="32">
        <v>0</v>
      </c>
      <c r="J62" s="32">
        <v>75000</v>
      </c>
    </row>
    <row r="63" spans="1:10" ht="94.5" x14ac:dyDescent="0.25">
      <c r="A63" s="24" t="s">
        <v>125</v>
      </c>
      <c r="B63" s="27" t="s">
        <v>126</v>
      </c>
      <c r="C63" s="32">
        <v>5500</v>
      </c>
      <c r="D63" s="32"/>
      <c r="E63" s="32"/>
      <c r="F63" s="32"/>
      <c r="G63" s="32"/>
      <c r="H63" s="34">
        <v>2500</v>
      </c>
      <c r="I63" s="32">
        <v>10000</v>
      </c>
      <c r="J63" s="32">
        <v>18000</v>
      </c>
    </row>
    <row r="64" spans="1:10" ht="78.75" x14ac:dyDescent="0.25">
      <c r="A64" s="24" t="s">
        <v>127</v>
      </c>
      <c r="B64" s="27" t="s">
        <v>128</v>
      </c>
      <c r="C64" s="32">
        <v>22750</v>
      </c>
      <c r="D64" s="32"/>
      <c r="E64" s="32"/>
      <c r="F64" s="32"/>
      <c r="G64" s="32"/>
      <c r="H64" s="34">
        <v>-20750</v>
      </c>
      <c r="I64" s="32">
        <v>10000</v>
      </c>
      <c r="J64" s="32">
        <v>12000</v>
      </c>
    </row>
    <row r="65" spans="1:10" ht="63" x14ac:dyDescent="0.25">
      <c r="A65" s="24" t="s">
        <v>139</v>
      </c>
      <c r="B65" s="33" t="s">
        <v>140</v>
      </c>
      <c r="C65" s="32"/>
      <c r="D65" s="32"/>
      <c r="E65" s="32"/>
      <c r="F65" s="32"/>
      <c r="G65" s="32"/>
      <c r="H65" s="34">
        <v>62700</v>
      </c>
      <c r="I65" s="32">
        <v>0</v>
      </c>
      <c r="J65" s="32">
        <v>62700</v>
      </c>
    </row>
    <row r="66" spans="1:10" ht="78.75" x14ac:dyDescent="0.25">
      <c r="A66" s="24" t="s">
        <v>141</v>
      </c>
      <c r="B66" s="33" t="s">
        <v>142</v>
      </c>
      <c r="C66" s="32"/>
      <c r="D66" s="32"/>
      <c r="E66" s="32"/>
      <c r="F66" s="32"/>
      <c r="G66" s="32"/>
      <c r="H66" s="34">
        <v>150000</v>
      </c>
      <c r="I66" s="32">
        <v>49000</v>
      </c>
      <c r="J66" s="32">
        <v>199000</v>
      </c>
    </row>
    <row r="67" spans="1:10" ht="94.5" x14ac:dyDescent="0.25">
      <c r="A67" s="24" t="s">
        <v>169</v>
      </c>
      <c r="B67" s="33" t="s">
        <v>170</v>
      </c>
      <c r="C67" s="32"/>
      <c r="D67" s="32"/>
      <c r="E67" s="32"/>
      <c r="F67" s="32"/>
      <c r="G67" s="32"/>
      <c r="H67" s="34"/>
      <c r="I67" s="32">
        <v>3000</v>
      </c>
      <c r="J67" s="32">
        <v>3000</v>
      </c>
    </row>
    <row r="68" spans="1:10" ht="78.75" x14ac:dyDescent="0.25">
      <c r="A68" s="24" t="s">
        <v>143</v>
      </c>
      <c r="B68" s="33" t="s">
        <v>144</v>
      </c>
      <c r="C68" s="32"/>
      <c r="D68" s="32"/>
      <c r="E68" s="32"/>
      <c r="F68" s="32"/>
      <c r="G68" s="32"/>
      <c r="H68" s="34">
        <v>2000</v>
      </c>
      <c r="I68" s="34">
        <v>0</v>
      </c>
      <c r="J68" s="34">
        <v>2000</v>
      </c>
    </row>
    <row r="69" spans="1:10" ht="78.75" x14ac:dyDescent="0.25">
      <c r="A69" s="24" t="s">
        <v>145</v>
      </c>
      <c r="B69" s="33" t="s">
        <v>146</v>
      </c>
      <c r="C69" s="32"/>
      <c r="D69" s="32"/>
      <c r="E69" s="32"/>
      <c r="F69" s="32"/>
      <c r="G69" s="32"/>
      <c r="H69" s="34">
        <v>3500</v>
      </c>
      <c r="I69" s="32">
        <v>34500</v>
      </c>
      <c r="J69" s="32">
        <v>38000</v>
      </c>
    </row>
    <row r="70" spans="1:10" ht="78.75" x14ac:dyDescent="0.25">
      <c r="A70" s="24" t="s">
        <v>171</v>
      </c>
      <c r="B70" s="33" t="s">
        <v>172</v>
      </c>
      <c r="C70" s="32"/>
      <c r="D70" s="32"/>
      <c r="E70" s="32"/>
      <c r="F70" s="32"/>
      <c r="G70" s="32"/>
      <c r="H70" s="34"/>
      <c r="I70" s="32">
        <v>30000</v>
      </c>
      <c r="J70" s="32">
        <v>30000</v>
      </c>
    </row>
    <row r="71" spans="1:10" ht="94.5" x14ac:dyDescent="0.25">
      <c r="A71" s="24" t="s">
        <v>147</v>
      </c>
      <c r="B71" s="33" t="s">
        <v>148</v>
      </c>
      <c r="C71" s="32"/>
      <c r="D71" s="32"/>
      <c r="E71" s="32"/>
      <c r="F71" s="32"/>
      <c r="G71" s="32"/>
      <c r="H71" s="34">
        <v>3000</v>
      </c>
      <c r="I71" s="34">
        <v>1000</v>
      </c>
      <c r="J71" s="34">
        <v>4000</v>
      </c>
    </row>
    <row r="72" spans="1:10" ht="63" x14ac:dyDescent="0.25">
      <c r="A72" s="24" t="s">
        <v>149</v>
      </c>
      <c r="B72" s="33" t="s">
        <v>150</v>
      </c>
      <c r="C72" s="32"/>
      <c r="D72" s="32"/>
      <c r="E72" s="32"/>
      <c r="F72" s="32"/>
      <c r="G72" s="32"/>
      <c r="H72" s="34">
        <v>15000</v>
      </c>
      <c r="I72" s="32">
        <v>1400</v>
      </c>
      <c r="J72" s="32">
        <v>16400</v>
      </c>
    </row>
    <row r="73" spans="1:10" ht="78.75" x14ac:dyDescent="0.25">
      <c r="A73" s="24" t="s">
        <v>151</v>
      </c>
      <c r="B73" s="33" t="s">
        <v>152</v>
      </c>
      <c r="C73" s="32"/>
      <c r="D73" s="32"/>
      <c r="E73" s="32"/>
      <c r="F73" s="32"/>
      <c r="G73" s="32"/>
      <c r="H73" s="34">
        <v>2000</v>
      </c>
      <c r="I73" s="34">
        <v>1000</v>
      </c>
      <c r="J73" s="34">
        <v>3000</v>
      </c>
    </row>
    <row r="74" spans="1:10" ht="78.75" x14ac:dyDescent="0.25">
      <c r="A74" s="24" t="s">
        <v>129</v>
      </c>
      <c r="B74" s="28" t="s">
        <v>130</v>
      </c>
      <c r="C74" s="32">
        <v>7250</v>
      </c>
      <c r="D74" s="32"/>
      <c r="E74" s="32"/>
      <c r="F74" s="32"/>
      <c r="G74" s="32"/>
      <c r="H74" s="34">
        <v>542750</v>
      </c>
      <c r="I74" s="32">
        <v>-61500</v>
      </c>
      <c r="J74" s="32">
        <v>488500</v>
      </c>
    </row>
    <row r="75" spans="1:10" ht="47.25" x14ac:dyDescent="0.25">
      <c r="A75" s="24" t="s">
        <v>153</v>
      </c>
      <c r="B75" s="33" t="s">
        <v>154</v>
      </c>
      <c r="C75" s="32"/>
      <c r="D75" s="32"/>
      <c r="E75" s="32"/>
      <c r="F75" s="32"/>
      <c r="G75" s="32"/>
      <c r="H75" s="34">
        <v>175000</v>
      </c>
      <c r="I75" s="32">
        <v>15000</v>
      </c>
      <c r="J75" s="32">
        <v>190000</v>
      </c>
    </row>
    <row r="76" spans="1:10" ht="63" x14ac:dyDescent="0.25">
      <c r="A76" s="24" t="s">
        <v>155</v>
      </c>
      <c r="B76" s="33" t="s">
        <v>156</v>
      </c>
      <c r="C76" s="32"/>
      <c r="D76" s="32"/>
      <c r="E76" s="32"/>
      <c r="F76" s="32"/>
      <c r="G76" s="32"/>
      <c r="H76" s="34">
        <v>300</v>
      </c>
      <c r="I76" s="32">
        <v>300</v>
      </c>
      <c r="J76" s="32">
        <v>600</v>
      </c>
    </row>
    <row r="77" spans="1:10" ht="63" x14ac:dyDescent="0.25">
      <c r="A77" s="24" t="s">
        <v>157</v>
      </c>
      <c r="B77" s="33" t="s">
        <v>158</v>
      </c>
      <c r="C77" s="32"/>
      <c r="D77" s="32"/>
      <c r="E77" s="32"/>
      <c r="F77" s="32"/>
      <c r="G77" s="32"/>
      <c r="H77" s="34">
        <v>1500</v>
      </c>
      <c r="I77" s="32">
        <v>5600</v>
      </c>
      <c r="J77" s="32">
        <v>7100</v>
      </c>
    </row>
    <row r="78" spans="1:10" ht="47.25" x14ac:dyDescent="0.25">
      <c r="A78" s="24" t="s">
        <v>159</v>
      </c>
      <c r="B78" s="33" t="s">
        <v>160</v>
      </c>
      <c r="C78" s="32"/>
      <c r="D78" s="32"/>
      <c r="E78" s="32"/>
      <c r="F78" s="32"/>
      <c r="G78" s="32"/>
      <c r="H78" s="34">
        <v>105000</v>
      </c>
      <c r="I78" s="32">
        <v>0</v>
      </c>
      <c r="J78" s="32">
        <v>105000</v>
      </c>
    </row>
    <row r="79" spans="1:10" ht="63" x14ac:dyDescent="0.25">
      <c r="A79" s="24" t="s">
        <v>161</v>
      </c>
      <c r="B79" s="33" t="s">
        <v>162</v>
      </c>
      <c r="C79" s="32"/>
      <c r="D79" s="32"/>
      <c r="E79" s="32"/>
      <c r="F79" s="32"/>
      <c r="G79" s="32"/>
      <c r="H79" s="34">
        <v>1285000</v>
      </c>
      <c r="I79" s="32">
        <v>-31700</v>
      </c>
      <c r="J79" s="32">
        <v>1253300</v>
      </c>
    </row>
    <row r="80" spans="1:10" ht="78.75" x14ac:dyDescent="0.25">
      <c r="A80" s="24" t="s">
        <v>163</v>
      </c>
      <c r="B80" s="33" t="s">
        <v>164</v>
      </c>
      <c r="C80" s="32"/>
      <c r="D80" s="32"/>
      <c r="E80" s="32"/>
      <c r="F80" s="32"/>
      <c r="G80" s="32"/>
      <c r="H80" s="34">
        <v>60000</v>
      </c>
      <c r="I80" s="32">
        <v>8000</v>
      </c>
      <c r="J80" s="32">
        <v>68000</v>
      </c>
    </row>
    <row r="81" spans="1:11" ht="39" customHeight="1" x14ac:dyDescent="0.25">
      <c r="A81" s="41" t="s">
        <v>26</v>
      </c>
      <c r="B81" s="42" t="s">
        <v>20</v>
      </c>
      <c r="C81" s="43">
        <v>894679835.25</v>
      </c>
      <c r="D81" s="43">
        <f>D82+D137</f>
        <v>47725641.18</v>
      </c>
      <c r="E81" s="43">
        <f t="shared" ref="E81:J81" si="2">E82+E137</f>
        <v>11927963.500000002</v>
      </c>
      <c r="F81" s="43">
        <f t="shared" si="2"/>
        <v>85064953.260000005</v>
      </c>
      <c r="G81" s="43">
        <f t="shared" si="2"/>
        <v>14960443.48</v>
      </c>
      <c r="H81" s="43">
        <f t="shared" si="2"/>
        <v>-69290</v>
      </c>
      <c r="I81" s="43">
        <f t="shared" si="2"/>
        <v>-69188209.909999996</v>
      </c>
      <c r="J81" s="43">
        <f t="shared" si="2"/>
        <v>985101336.75999999</v>
      </c>
    </row>
    <row r="82" spans="1:11" ht="31.5" x14ac:dyDescent="0.25">
      <c r="A82" s="12" t="s">
        <v>27</v>
      </c>
      <c r="B82" s="13" t="s">
        <v>203</v>
      </c>
      <c r="C82" s="9">
        <v>894679835.25</v>
      </c>
      <c r="D82" s="9">
        <f t="shared" ref="D82:J82" si="3">D83+D92+D113+D128</f>
        <v>47714977.649999999</v>
      </c>
      <c r="E82" s="9">
        <f t="shared" si="3"/>
        <v>11927963.500000002</v>
      </c>
      <c r="F82" s="9">
        <f t="shared" si="3"/>
        <v>85064953.260000005</v>
      </c>
      <c r="G82" s="9">
        <f t="shared" si="3"/>
        <v>14960443.48</v>
      </c>
      <c r="H82" s="9">
        <f t="shared" si="3"/>
        <v>-69290</v>
      </c>
      <c r="I82" s="9">
        <f>I83+I92+I113+I128</f>
        <v>-69188209.909999996</v>
      </c>
      <c r="J82" s="9">
        <f t="shared" si="3"/>
        <v>985090673.23000002</v>
      </c>
      <c r="K82" s="7"/>
    </row>
    <row r="83" spans="1:11" ht="25.5" customHeight="1" x14ac:dyDescent="0.25">
      <c r="A83" s="12" t="s">
        <v>28</v>
      </c>
      <c r="B83" s="13" t="s">
        <v>204</v>
      </c>
      <c r="C83" s="9">
        <v>50067000</v>
      </c>
      <c r="D83" s="9">
        <f t="shared" ref="D83" si="4">D84+D86</f>
        <v>0</v>
      </c>
      <c r="E83" s="9">
        <f>E84+E86+E88</f>
        <v>241580</v>
      </c>
      <c r="F83" s="9">
        <f t="shared" ref="F83:H83" si="5">F84+F86+F88</f>
        <v>0</v>
      </c>
      <c r="G83" s="9">
        <f t="shared" si="5"/>
        <v>0</v>
      </c>
      <c r="H83" s="9">
        <f t="shared" si="5"/>
        <v>0</v>
      </c>
      <c r="I83" s="9">
        <f>I84+I86+I88+I90</f>
        <v>2739000</v>
      </c>
      <c r="J83" s="9">
        <f>J84+J86+J88+J90</f>
        <v>53047580</v>
      </c>
    </row>
    <row r="84" spans="1:11" ht="30" customHeight="1" x14ac:dyDescent="0.25">
      <c r="A84" s="2" t="s">
        <v>173</v>
      </c>
      <c r="B84" s="11" t="s">
        <v>205</v>
      </c>
      <c r="C84" s="10">
        <v>11120000</v>
      </c>
      <c r="D84" s="10">
        <f t="shared" ref="D84:I84" si="6">D85</f>
        <v>0</v>
      </c>
      <c r="E84" s="10">
        <f t="shared" si="6"/>
        <v>0</v>
      </c>
      <c r="F84" s="10">
        <f t="shared" si="6"/>
        <v>0</v>
      </c>
      <c r="G84" s="10">
        <f t="shared" si="6"/>
        <v>0</v>
      </c>
      <c r="H84" s="10">
        <f t="shared" si="6"/>
        <v>0</v>
      </c>
      <c r="I84" s="10">
        <f t="shared" si="6"/>
        <v>0</v>
      </c>
      <c r="J84" s="10">
        <f t="shared" ref="J84:J140" si="7">C84+D84+E84+F84+G84+H84+I84</f>
        <v>11120000</v>
      </c>
    </row>
    <row r="85" spans="1:11" ht="47.25" x14ac:dyDescent="0.25">
      <c r="A85" s="2" t="s">
        <v>174</v>
      </c>
      <c r="B85" s="3" t="s">
        <v>206</v>
      </c>
      <c r="C85" s="10">
        <v>11120000</v>
      </c>
      <c r="D85" s="10"/>
      <c r="E85" s="10"/>
      <c r="F85" s="10"/>
      <c r="G85" s="10"/>
      <c r="H85" s="10"/>
      <c r="I85" s="10"/>
      <c r="J85" s="10">
        <f t="shared" si="7"/>
        <v>11120000</v>
      </c>
    </row>
    <row r="86" spans="1:11" ht="31.5" x14ac:dyDescent="0.25">
      <c r="A86" s="2" t="s">
        <v>175</v>
      </c>
      <c r="B86" s="11" t="s">
        <v>207</v>
      </c>
      <c r="C86" s="10">
        <v>38947000</v>
      </c>
      <c r="D86" s="10">
        <f t="shared" ref="D86:F86" si="8">D87</f>
        <v>0</v>
      </c>
      <c r="E86" s="10">
        <f t="shared" si="8"/>
        <v>0</v>
      </c>
      <c r="F86" s="10">
        <f t="shared" si="8"/>
        <v>0</v>
      </c>
      <c r="G86" s="10">
        <f>G87</f>
        <v>0</v>
      </c>
      <c r="H86" s="10">
        <f t="shared" ref="H86:I86" si="9">H87</f>
        <v>0</v>
      </c>
      <c r="I86" s="10">
        <f t="shared" si="9"/>
        <v>0</v>
      </c>
      <c r="J86" s="10">
        <f t="shared" si="7"/>
        <v>38947000</v>
      </c>
    </row>
    <row r="87" spans="1:11" ht="31.5" x14ac:dyDescent="0.25">
      <c r="A87" s="2" t="s">
        <v>176</v>
      </c>
      <c r="B87" s="3" t="s">
        <v>208</v>
      </c>
      <c r="C87" s="10">
        <v>38947000</v>
      </c>
      <c r="D87" s="10"/>
      <c r="E87" s="10"/>
      <c r="F87" s="10"/>
      <c r="G87" s="10"/>
      <c r="H87" s="10"/>
      <c r="I87" s="10"/>
      <c r="J87" s="10">
        <f t="shared" si="7"/>
        <v>38947000</v>
      </c>
    </row>
    <row r="88" spans="1:11" ht="78.75" x14ac:dyDescent="0.25">
      <c r="A88" s="2" t="s">
        <v>251</v>
      </c>
      <c r="B88" s="3" t="s">
        <v>249</v>
      </c>
      <c r="C88" s="10">
        <v>0</v>
      </c>
      <c r="D88" s="10"/>
      <c r="E88" s="10">
        <v>241580</v>
      </c>
      <c r="F88" s="10"/>
      <c r="G88" s="10"/>
      <c r="H88" s="10"/>
      <c r="I88" s="10"/>
      <c r="J88" s="10">
        <f t="shared" si="7"/>
        <v>241580</v>
      </c>
    </row>
    <row r="89" spans="1:11" ht="94.5" x14ac:dyDescent="0.25">
      <c r="A89" s="2" t="s">
        <v>252</v>
      </c>
      <c r="B89" s="3" t="s">
        <v>250</v>
      </c>
      <c r="C89" s="10">
        <v>0</v>
      </c>
      <c r="D89" s="10"/>
      <c r="E89" s="10">
        <v>241580</v>
      </c>
      <c r="F89" s="10"/>
      <c r="G89" s="10"/>
      <c r="H89" s="10"/>
      <c r="I89" s="10"/>
      <c r="J89" s="10">
        <f t="shared" si="7"/>
        <v>241580</v>
      </c>
    </row>
    <row r="90" spans="1:11" ht="30" customHeight="1" x14ac:dyDescent="0.25">
      <c r="A90" s="2" t="s">
        <v>279</v>
      </c>
      <c r="B90" s="3" t="s">
        <v>277</v>
      </c>
      <c r="C90" s="10">
        <f t="shared" ref="C90:H90" si="10">C91</f>
        <v>0</v>
      </c>
      <c r="D90" s="10">
        <f t="shared" si="10"/>
        <v>0</v>
      </c>
      <c r="E90" s="10">
        <f t="shared" si="10"/>
        <v>0</v>
      </c>
      <c r="F90" s="10">
        <f t="shared" si="10"/>
        <v>0</v>
      </c>
      <c r="G90" s="10">
        <f t="shared" si="10"/>
        <v>0</v>
      </c>
      <c r="H90" s="10">
        <f t="shared" si="10"/>
        <v>0</v>
      </c>
      <c r="I90" s="10">
        <f>I91</f>
        <v>2739000</v>
      </c>
      <c r="J90" s="10">
        <f t="shared" si="7"/>
        <v>2739000</v>
      </c>
    </row>
    <row r="91" spans="1:11" ht="30" customHeight="1" x14ac:dyDescent="0.25">
      <c r="A91" s="2" t="s">
        <v>280</v>
      </c>
      <c r="B91" s="3" t="s">
        <v>278</v>
      </c>
      <c r="C91" s="10"/>
      <c r="D91" s="10"/>
      <c r="E91" s="10"/>
      <c r="F91" s="10"/>
      <c r="G91" s="10"/>
      <c r="H91" s="10"/>
      <c r="I91" s="10">
        <v>2739000</v>
      </c>
      <c r="J91" s="10">
        <f t="shared" si="7"/>
        <v>2739000</v>
      </c>
    </row>
    <row r="92" spans="1:11" ht="31.5" x14ac:dyDescent="0.25">
      <c r="A92" s="12" t="s">
        <v>29</v>
      </c>
      <c r="B92" s="13" t="s">
        <v>209</v>
      </c>
      <c r="C92" s="9">
        <v>186382530.84999999</v>
      </c>
      <c r="D92" s="9">
        <f>D93+D95+D103+D105+D107+D109+D111+D97</f>
        <v>42675784.479999997</v>
      </c>
      <c r="E92" s="9">
        <f>E93+E95+E103+E105+E107+E109+E111+E97+E101</f>
        <v>10185918.190000001</v>
      </c>
      <c r="F92" s="9">
        <f>F93+F95+F103+F105+F107+F109+F111+F97+F101+F99</f>
        <v>75085860.260000005</v>
      </c>
      <c r="G92" s="9">
        <f t="shared" ref="G92:J92" si="11">G93+G95+G103+G105+G107+G109+G111+G97+G101+G99</f>
        <v>0</v>
      </c>
      <c r="H92" s="9">
        <f t="shared" si="11"/>
        <v>0</v>
      </c>
      <c r="I92" s="9">
        <f t="shared" si="11"/>
        <v>-64123031.329999998</v>
      </c>
      <c r="J92" s="9">
        <f t="shared" si="11"/>
        <v>250207062.44999999</v>
      </c>
    </row>
    <row r="93" spans="1:11" ht="31.5" x14ac:dyDescent="0.25">
      <c r="A93" s="2" t="s">
        <v>177</v>
      </c>
      <c r="B93" s="3" t="s">
        <v>210</v>
      </c>
      <c r="C93" s="10">
        <v>16125005</v>
      </c>
      <c r="D93" s="10">
        <f t="shared" ref="D93:F93" si="12">D94</f>
        <v>-6168502</v>
      </c>
      <c r="E93" s="10">
        <f t="shared" si="12"/>
        <v>0</v>
      </c>
      <c r="F93" s="10">
        <f t="shared" si="12"/>
        <v>47819645.280000001</v>
      </c>
      <c r="G93" s="10">
        <f>G94</f>
        <v>0</v>
      </c>
      <c r="H93" s="10">
        <f t="shared" ref="H93:I93" si="13">H94</f>
        <v>0</v>
      </c>
      <c r="I93" s="10">
        <f t="shared" si="13"/>
        <v>-51574486.530000001</v>
      </c>
      <c r="J93" s="10">
        <f t="shared" si="7"/>
        <v>6201661.75</v>
      </c>
    </row>
    <row r="94" spans="1:11" ht="48" customHeight="1" x14ac:dyDescent="0.25">
      <c r="A94" s="2" t="s">
        <v>178</v>
      </c>
      <c r="B94" s="3" t="s">
        <v>211</v>
      </c>
      <c r="C94" s="10">
        <v>16125005</v>
      </c>
      <c r="D94" s="10">
        <v>-6168502</v>
      </c>
      <c r="E94" s="10"/>
      <c r="F94" s="10">
        <v>47819645.280000001</v>
      </c>
      <c r="G94" s="10"/>
      <c r="H94" s="10"/>
      <c r="I94" s="10">
        <v>-51574486.530000001</v>
      </c>
      <c r="J94" s="10">
        <f t="shared" si="7"/>
        <v>6201661.75</v>
      </c>
    </row>
    <row r="95" spans="1:11" ht="78.75" x14ac:dyDescent="0.25">
      <c r="A95" s="2" t="s">
        <v>179</v>
      </c>
      <c r="B95" s="3" t="s">
        <v>212</v>
      </c>
      <c r="C95" s="10">
        <v>127063451.84999999</v>
      </c>
      <c r="D95" s="10">
        <f t="shared" ref="D95:F95" si="14">D96</f>
        <v>45668360.149999999</v>
      </c>
      <c r="E95" s="10">
        <f t="shared" si="14"/>
        <v>-7497734.6799999997</v>
      </c>
      <c r="F95" s="10">
        <f t="shared" si="14"/>
        <v>13152007.98</v>
      </c>
      <c r="G95" s="10">
        <f>G96</f>
        <v>0</v>
      </c>
      <c r="H95" s="10">
        <f t="shared" ref="H95:I95" si="15">H96</f>
        <v>0</v>
      </c>
      <c r="I95" s="10">
        <f t="shared" si="15"/>
        <v>-2181528.63</v>
      </c>
      <c r="J95" s="10">
        <f t="shared" si="7"/>
        <v>176204556.66999999</v>
      </c>
    </row>
    <row r="96" spans="1:11" ht="78.75" x14ac:dyDescent="0.25">
      <c r="A96" s="2" t="s">
        <v>180</v>
      </c>
      <c r="B96" s="3" t="s">
        <v>213</v>
      </c>
      <c r="C96" s="10">
        <v>127063451.84999999</v>
      </c>
      <c r="D96" s="10">
        <v>45668360.149999999</v>
      </c>
      <c r="E96" s="10">
        <v>-7497734.6799999997</v>
      </c>
      <c r="F96" s="10">
        <v>13152007.98</v>
      </c>
      <c r="G96" s="10"/>
      <c r="H96" s="10"/>
      <c r="I96" s="10">
        <v>-2181528.63</v>
      </c>
      <c r="J96" s="10">
        <f t="shared" si="7"/>
        <v>176204556.66999999</v>
      </c>
    </row>
    <row r="97" spans="1:10" ht="47.25" x14ac:dyDescent="0.25">
      <c r="A97" s="2" t="s">
        <v>33</v>
      </c>
      <c r="B97" s="3" t="s">
        <v>253</v>
      </c>
      <c r="C97" s="10">
        <f t="shared" ref="C97:D97" si="16">C98</f>
        <v>0</v>
      </c>
      <c r="D97" s="10">
        <f t="shared" si="16"/>
        <v>0</v>
      </c>
      <c r="E97" s="10">
        <f>E98</f>
        <v>3705174.87</v>
      </c>
      <c r="F97" s="10">
        <f t="shared" ref="F97:I97" si="17">F98</f>
        <v>0</v>
      </c>
      <c r="G97" s="10">
        <f t="shared" si="17"/>
        <v>0</v>
      </c>
      <c r="H97" s="10">
        <f t="shared" si="17"/>
        <v>0</v>
      </c>
      <c r="I97" s="10">
        <f t="shared" si="17"/>
        <v>-0.19</v>
      </c>
      <c r="J97" s="10">
        <f t="shared" si="7"/>
        <v>3705174.68</v>
      </c>
    </row>
    <row r="98" spans="1:10" ht="63" x14ac:dyDescent="0.25">
      <c r="A98" s="2" t="s">
        <v>255</v>
      </c>
      <c r="B98" s="3" t="s">
        <v>254</v>
      </c>
      <c r="C98" s="10"/>
      <c r="D98" s="10"/>
      <c r="E98" s="10">
        <v>3705174.87</v>
      </c>
      <c r="F98" s="10"/>
      <c r="G98" s="10"/>
      <c r="H98" s="10"/>
      <c r="I98" s="10">
        <v>-0.19</v>
      </c>
      <c r="J98" s="10">
        <f t="shared" si="7"/>
        <v>3705174.68</v>
      </c>
    </row>
    <row r="99" spans="1:10" ht="47.25" x14ac:dyDescent="0.25">
      <c r="A99" s="2" t="s">
        <v>270</v>
      </c>
      <c r="B99" s="3" t="s">
        <v>268</v>
      </c>
      <c r="C99" s="10">
        <f>C100</f>
        <v>0</v>
      </c>
      <c r="D99" s="10">
        <f t="shared" ref="D99:I99" si="18">D100</f>
        <v>0</v>
      </c>
      <c r="E99" s="10">
        <f t="shared" si="18"/>
        <v>0</v>
      </c>
      <c r="F99" s="10">
        <f t="shared" si="18"/>
        <v>13886117</v>
      </c>
      <c r="G99" s="10">
        <f t="shared" si="18"/>
        <v>0</v>
      </c>
      <c r="H99" s="10">
        <f t="shared" si="18"/>
        <v>0</v>
      </c>
      <c r="I99" s="10">
        <f t="shared" si="18"/>
        <v>0</v>
      </c>
      <c r="J99" s="10">
        <f t="shared" si="7"/>
        <v>13886117</v>
      </c>
    </row>
    <row r="100" spans="1:10" ht="63" x14ac:dyDescent="0.25">
      <c r="A100" s="2" t="s">
        <v>271</v>
      </c>
      <c r="B100" s="3" t="s">
        <v>269</v>
      </c>
      <c r="C100" s="10"/>
      <c r="D100" s="10"/>
      <c r="E100" s="10"/>
      <c r="F100" s="10">
        <v>13886117</v>
      </c>
      <c r="G100" s="10"/>
      <c r="H100" s="10"/>
      <c r="I100" s="10"/>
      <c r="J100" s="10">
        <f t="shared" si="7"/>
        <v>13886117</v>
      </c>
    </row>
    <row r="101" spans="1:10" ht="63" x14ac:dyDescent="0.25">
      <c r="A101" s="2" t="s">
        <v>258</v>
      </c>
      <c r="B101" s="3" t="s">
        <v>256</v>
      </c>
      <c r="C101" s="10"/>
      <c r="D101" s="10"/>
      <c r="E101" s="10">
        <f>E102</f>
        <v>13978478</v>
      </c>
      <c r="F101" s="10">
        <f t="shared" ref="F101:I101" si="19">F102</f>
        <v>0</v>
      </c>
      <c r="G101" s="10">
        <f t="shared" si="19"/>
        <v>0</v>
      </c>
      <c r="H101" s="10">
        <f t="shared" si="19"/>
        <v>0</v>
      </c>
      <c r="I101" s="10">
        <f t="shared" si="19"/>
        <v>-2334191.12</v>
      </c>
      <c r="J101" s="10">
        <f t="shared" si="7"/>
        <v>11644286.879999999</v>
      </c>
    </row>
    <row r="102" spans="1:10" ht="78.75" x14ac:dyDescent="0.25">
      <c r="A102" s="2" t="s">
        <v>259</v>
      </c>
      <c r="B102" s="3" t="s">
        <v>257</v>
      </c>
      <c r="C102" s="10"/>
      <c r="D102" s="10"/>
      <c r="E102" s="10">
        <v>13978478</v>
      </c>
      <c r="F102" s="10"/>
      <c r="G102" s="10"/>
      <c r="H102" s="10"/>
      <c r="I102" s="10">
        <v>-2334191.12</v>
      </c>
      <c r="J102" s="10">
        <f t="shared" si="7"/>
        <v>11644286.879999999</v>
      </c>
    </row>
    <row r="103" spans="1:10" ht="47.25" x14ac:dyDescent="0.25">
      <c r="A103" s="2" t="s">
        <v>34</v>
      </c>
      <c r="B103" s="3" t="s">
        <v>214</v>
      </c>
      <c r="C103" s="10">
        <v>3939508</v>
      </c>
      <c r="D103" s="10">
        <f t="shared" ref="D103:F103" si="20">D104</f>
        <v>0</v>
      </c>
      <c r="E103" s="10">
        <f t="shared" si="20"/>
        <v>0</v>
      </c>
      <c r="F103" s="10">
        <f t="shared" si="20"/>
        <v>0</v>
      </c>
      <c r="G103" s="10">
        <f>G104</f>
        <v>0</v>
      </c>
      <c r="H103" s="10">
        <f t="shared" ref="H103:I103" si="21">H104</f>
        <v>0</v>
      </c>
      <c r="I103" s="10">
        <f t="shared" si="21"/>
        <v>0</v>
      </c>
      <c r="J103" s="10">
        <f t="shared" si="7"/>
        <v>3939508</v>
      </c>
    </row>
    <row r="104" spans="1:10" ht="47.25" x14ac:dyDescent="0.25">
      <c r="A104" s="2" t="s">
        <v>181</v>
      </c>
      <c r="B104" s="3" t="s">
        <v>215</v>
      </c>
      <c r="C104" s="10">
        <v>3939508</v>
      </c>
      <c r="D104" s="10"/>
      <c r="E104" s="10"/>
      <c r="F104" s="10"/>
      <c r="G104" s="10"/>
      <c r="H104" s="10"/>
      <c r="I104" s="10"/>
      <c r="J104" s="10">
        <f t="shared" si="7"/>
        <v>3939508</v>
      </c>
    </row>
    <row r="105" spans="1:10" ht="47.25" x14ac:dyDescent="0.25">
      <c r="A105" s="2" t="s">
        <v>182</v>
      </c>
      <c r="B105" s="3" t="s">
        <v>216</v>
      </c>
      <c r="C105" s="10">
        <v>344405</v>
      </c>
      <c r="D105" s="10">
        <f t="shared" ref="D105:F105" si="22">D106</f>
        <v>0</v>
      </c>
      <c r="E105" s="10">
        <f t="shared" si="22"/>
        <v>0</v>
      </c>
      <c r="F105" s="10">
        <f t="shared" si="22"/>
        <v>0</v>
      </c>
      <c r="G105" s="10">
        <f>G106</f>
        <v>0</v>
      </c>
      <c r="H105" s="10">
        <f t="shared" ref="H105:I105" si="23">H106</f>
        <v>0</v>
      </c>
      <c r="I105" s="10">
        <f t="shared" si="23"/>
        <v>0</v>
      </c>
      <c r="J105" s="10">
        <f t="shared" si="7"/>
        <v>344405</v>
      </c>
    </row>
    <row r="106" spans="1:10" ht="64.5" customHeight="1" x14ac:dyDescent="0.25">
      <c r="A106" s="2" t="s">
        <v>183</v>
      </c>
      <c r="B106" s="3" t="s">
        <v>217</v>
      </c>
      <c r="C106" s="10">
        <v>344405</v>
      </c>
      <c r="D106" s="10"/>
      <c r="E106" s="10"/>
      <c r="F106" s="10"/>
      <c r="G106" s="10"/>
      <c r="H106" s="10"/>
      <c r="I106" s="10"/>
      <c r="J106" s="10">
        <f t="shared" si="7"/>
        <v>344405</v>
      </c>
    </row>
    <row r="107" spans="1:10" ht="30.75" customHeight="1" x14ac:dyDescent="0.25">
      <c r="A107" s="2" t="s">
        <v>36</v>
      </c>
      <c r="B107" s="37" t="s">
        <v>242</v>
      </c>
      <c r="C107" s="10">
        <v>0</v>
      </c>
      <c r="D107" s="10">
        <f>D108</f>
        <v>174593</v>
      </c>
      <c r="E107" s="10">
        <f t="shared" ref="E107:I107" si="24">E108</f>
        <v>0</v>
      </c>
      <c r="F107" s="10">
        <f t="shared" si="24"/>
        <v>0</v>
      </c>
      <c r="G107" s="10">
        <f t="shared" si="24"/>
        <v>0</v>
      </c>
      <c r="H107" s="10">
        <f t="shared" si="24"/>
        <v>0</v>
      </c>
      <c r="I107" s="10">
        <f t="shared" si="24"/>
        <v>0</v>
      </c>
      <c r="J107" s="10">
        <f t="shared" si="7"/>
        <v>174593</v>
      </c>
    </row>
    <row r="108" spans="1:10" ht="43.5" customHeight="1" x14ac:dyDescent="0.25">
      <c r="A108" s="2" t="s">
        <v>244</v>
      </c>
      <c r="B108" s="37" t="s">
        <v>243</v>
      </c>
      <c r="C108" s="10">
        <v>0</v>
      </c>
      <c r="D108" s="10">
        <v>174593</v>
      </c>
      <c r="E108" s="10"/>
      <c r="F108" s="10"/>
      <c r="G108" s="10"/>
      <c r="H108" s="10"/>
      <c r="I108" s="10"/>
      <c r="J108" s="10">
        <f t="shared" si="7"/>
        <v>174593</v>
      </c>
    </row>
    <row r="109" spans="1:10" ht="31.5" x14ac:dyDescent="0.25">
      <c r="A109" s="2" t="s">
        <v>35</v>
      </c>
      <c r="B109" s="3" t="s">
        <v>218</v>
      </c>
      <c r="C109" s="10">
        <v>4835508</v>
      </c>
      <c r="D109" s="10">
        <f>D110</f>
        <v>0</v>
      </c>
      <c r="E109" s="10">
        <f t="shared" ref="E109:I109" si="25">E110</f>
        <v>0</v>
      </c>
      <c r="F109" s="10">
        <f t="shared" si="25"/>
        <v>228090</v>
      </c>
      <c r="G109" s="10">
        <f t="shared" si="25"/>
        <v>0</v>
      </c>
      <c r="H109" s="10">
        <f t="shared" si="25"/>
        <v>0</v>
      </c>
      <c r="I109" s="10">
        <f t="shared" si="25"/>
        <v>0</v>
      </c>
      <c r="J109" s="10">
        <f t="shared" si="7"/>
        <v>5063598</v>
      </c>
    </row>
    <row r="110" spans="1:10" ht="31.5" x14ac:dyDescent="0.25">
      <c r="A110" s="2" t="s">
        <v>184</v>
      </c>
      <c r="B110" s="3" t="s">
        <v>219</v>
      </c>
      <c r="C110" s="10">
        <v>4835508</v>
      </c>
      <c r="D110" s="10"/>
      <c r="E110" s="10"/>
      <c r="F110" s="10">
        <v>228090</v>
      </c>
      <c r="G110" s="10"/>
      <c r="H110" s="10"/>
      <c r="I110" s="10"/>
      <c r="J110" s="10">
        <f t="shared" si="7"/>
        <v>5063598</v>
      </c>
    </row>
    <row r="111" spans="1:10" x14ac:dyDescent="0.25">
      <c r="A111" s="2" t="s">
        <v>185</v>
      </c>
      <c r="B111" s="3" t="s">
        <v>220</v>
      </c>
      <c r="C111" s="10">
        <v>34074653</v>
      </c>
      <c r="D111" s="10">
        <f>D112</f>
        <v>3001333.33</v>
      </c>
      <c r="E111" s="10">
        <f t="shared" ref="E111:I111" si="26">E112</f>
        <v>0</v>
      </c>
      <c r="F111" s="10">
        <f t="shared" si="26"/>
        <v>0</v>
      </c>
      <c r="G111" s="10">
        <f t="shared" si="26"/>
        <v>0</v>
      </c>
      <c r="H111" s="10">
        <f t="shared" si="26"/>
        <v>0</v>
      </c>
      <c r="I111" s="10">
        <f t="shared" si="26"/>
        <v>-8032824.8600000003</v>
      </c>
      <c r="J111" s="10">
        <f t="shared" si="7"/>
        <v>29043161.469999999</v>
      </c>
    </row>
    <row r="112" spans="1:10" x14ac:dyDescent="0.25">
      <c r="A112" s="2" t="s">
        <v>186</v>
      </c>
      <c r="B112" s="3" t="s">
        <v>221</v>
      </c>
      <c r="C112" s="10">
        <v>34074653</v>
      </c>
      <c r="D112" s="10">
        <v>3001333.33</v>
      </c>
      <c r="E112" s="10"/>
      <c r="F112" s="10"/>
      <c r="G112" s="10"/>
      <c r="H112" s="10"/>
      <c r="I112" s="10">
        <v>-8032824.8600000003</v>
      </c>
      <c r="J112" s="10">
        <f t="shared" si="7"/>
        <v>29043161.469999999</v>
      </c>
    </row>
    <row r="113" spans="1:10" ht="35.25" customHeight="1" x14ac:dyDescent="0.25">
      <c r="A113" s="12" t="s">
        <v>30</v>
      </c>
      <c r="B113" s="13" t="s">
        <v>222</v>
      </c>
      <c r="C113" s="9">
        <v>603068603.10000002</v>
      </c>
      <c r="D113" s="9">
        <f>D114+D116+D118+D120+D122+D124</f>
        <v>0</v>
      </c>
      <c r="E113" s="9">
        <f>E114+E116+E118+E120+E122+E124+E126</f>
        <v>857462</v>
      </c>
      <c r="F113" s="9">
        <f t="shared" ref="F113:J113" si="27">F114+F116+F118+F120+F122+F124+F126</f>
        <v>292213</v>
      </c>
      <c r="G113" s="9">
        <f t="shared" si="27"/>
        <v>-72016.52</v>
      </c>
      <c r="H113" s="9">
        <f t="shared" si="27"/>
        <v>0</v>
      </c>
      <c r="I113" s="9">
        <f t="shared" si="27"/>
        <v>-888038</v>
      </c>
      <c r="J113" s="9">
        <f t="shared" si="27"/>
        <v>603258223.57999992</v>
      </c>
    </row>
    <row r="114" spans="1:10" ht="31.5" x14ac:dyDescent="0.25">
      <c r="A114" s="2" t="s">
        <v>187</v>
      </c>
      <c r="B114" s="3" t="s">
        <v>223</v>
      </c>
      <c r="C114" s="10">
        <v>575412364.01999998</v>
      </c>
      <c r="D114" s="10">
        <f t="shared" ref="D114:F114" si="28">D115</f>
        <v>0</v>
      </c>
      <c r="E114" s="10">
        <f t="shared" si="28"/>
        <v>0</v>
      </c>
      <c r="F114" s="10">
        <f t="shared" si="28"/>
        <v>0</v>
      </c>
      <c r="G114" s="10">
        <f>G115</f>
        <v>0</v>
      </c>
      <c r="H114" s="10">
        <f t="shared" ref="H114:I114" si="29">H115</f>
        <v>0</v>
      </c>
      <c r="I114" s="10">
        <f t="shared" si="29"/>
        <v>-30576</v>
      </c>
      <c r="J114" s="10">
        <f t="shared" si="7"/>
        <v>575381788.01999998</v>
      </c>
    </row>
    <row r="115" spans="1:10" ht="33" customHeight="1" x14ac:dyDescent="0.25">
      <c r="A115" s="2" t="s">
        <v>188</v>
      </c>
      <c r="B115" s="3" t="s">
        <v>245</v>
      </c>
      <c r="C115" s="10">
        <v>575412364.01999998</v>
      </c>
      <c r="D115" s="10"/>
      <c r="E115" s="10"/>
      <c r="F115" s="10"/>
      <c r="G115" s="10"/>
      <c r="H115" s="10"/>
      <c r="I115" s="10">
        <v>-30576</v>
      </c>
      <c r="J115" s="10">
        <f t="shared" si="7"/>
        <v>575381788.01999998</v>
      </c>
    </row>
    <row r="116" spans="1:10" ht="63" x14ac:dyDescent="0.25">
      <c r="A116" s="2" t="s">
        <v>189</v>
      </c>
      <c r="B116" s="3" t="s">
        <v>224</v>
      </c>
      <c r="C116" s="10">
        <v>6327444</v>
      </c>
      <c r="D116" s="10">
        <f t="shared" ref="D116:F116" si="30">D117</f>
        <v>0</v>
      </c>
      <c r="E116" s="10">
        <f t="shared" si="30"/>
        <v>0</v>
      </c>
      <c r="F116" s="10">
        <f t="shared" si="30"/>
        <v>0</v>
      </c>
      <c r="G116" s="10">
        <f>G117</f>
        <v>0</v>
      </c>
      <c r="H116" s="10">
        <f t="shared" ref="H116:I116" si="31">H117</f>
        <v>0</v>
      </c>
      <c r="I116" s="10">
        <f t="shared" si="31"/>
        <v>0</v>
      </c>
      <c r="J116" s="10">
        <f t="shared" si="7"/>
        <v>6327444</v>
      </c>
    </row>
    <row r="117" spans="1:10" ht="63" x14ac:dyDescent="0.25">
      <c r="A117" s="2" t="s">
        <v>190</v>
      </c>
      <c r="B117" s="3" t="s">
        <v>225</v>
      </c>
      <c r="C117" s="10">
        <v>6327444</v>
      </c>
      <c r="D117" s="10"/>
      <c r="E117" s="10"/>
      <c r="F117" s="10"/>
      <c r="G117" s="10"/>
      <c r="H117" s="10"/>
      <c r="I117" s="10"/>
      <c r="J117" s="10">
        <f t="shared" si="7"/>
        <v>6327444</v>
      </c>
    </row>
    <row r="118" spans="1:10" ht="66" customHeight="1" x14ac:dyDescent="0.25">
      <c r="A118" s="2" t="s">
        <v>191</v>
      </c>
      <c r="B118" s="3" t="s">
        <v>226</v>
      </c>
      <c r="C118" s="10">
        <v>18064728</v>
      </c>
      <c r="D118" s="10">
        <f t="shared" ref="D118:F118" si="32">D119</f>
        <v>0</v>
      </c>
      <c r="E118" s="10">
        <f t="shared" si="32"/>
        <v>0</v>
      </c>
      <c r="F118" s="10">
        <f t="shared" si="32"/>
        <v>0</v>
      </c>
      <c r="G118" s="10">
        <f>G119</f>
        <v>0</v>
      </c>
      <c r="H118" s="10">
        <f t="shared" ref="H118:I118" si="33">H119</f>
        <v>0</v>
      </c>
      <c r="I118" s="10">
        <f t="shared" si="33"/>
        <v>0</v>
      </c>
      <c r="J118" s="10">
        <f t="shared" si="7"/>
        <v>18064728</v>
      </c>
    </row>
    <row r="119" spans="1:10" ht="74.25" customHeight="1" x14ac:dyDescent="0.25">
      <c r="A119" s="2" t="s">
        <v>192</v>
      </c>
      <c r="B119" s="3" t="s">
        <v>227</v>
      </c>
      <c r="C119" s="10">
        <v>18064728</v>
      </c>
      <c r="D119" s="10"/>
      <c r="E119" s="10"/>
      <c r="F119" s="10"/>
      <c r="G119" s="10"/>
      <c r="H119" s="10"/>
      <c r="I119" s="10"/>
      <c r="J119" s="10">
        <f t="shared" si="7"/>
        <v>18064728</v>
      </c>
    </row>
    <row r="120" spans="1:10" ht="38.25" customHeight="1" x14ac:dyDescent="0.25">
      <c r="A120" s="2" t="s">
        <v>37</v>
      </c>
      <c r="B120" s="3" t="s">
        <v>228</v>
      </c>
      <c r="C120" s="10">
        <v>2952081</v>
      </c>
      <c r="D120" s="10">
        <f t="shared" ref="D120:F120" si="34">D121</f>
        <v>0</v>
      </c>
      <c r="E120" s="10">
        <f t="shared" si="34"/>
        <v>0</v>
      </c>
      <c r="F120" s="10">
        <f t="shared" si="34"/>
        <v>292213</v>
      </c>
      <c r="G120" s="10">
        <f>G121</f>
        <v>0</v>
      </c>
      <c r="H120" s="10">
        <f t="shared" ref="H120:I120" si="35">H121</f>
        <v>0</v>
      </c>
      <c r="I120" s="10">
        <f t="shared" si="35"/>
        <v>0</v>
      </c>
      <c r="J120" s="10">
        <f t="shared" si="7"/>
        <v>3244294</v>
      </c>
    </row>
    <row r="121" spans="1:10" s="8" customFormat="1" ht="64.5" customHeight="1" x14ac:dyDescent="0.25">
      <c r="A121" s="2" t="s">
        <v>193</v>
      </c>
      <c r="B121" s="3" t="s">
        <v>246</v>
      </c>
      <c r="C121" s="10">
        <v>2952081</v>
      </c>
      <c r="D121" s="10"/>
      <c r="E121" s="10"/>
      <c r="F121" s="10">
        <v>292213</v>
      </c>
      <c r="G121" s="10"/>
      <c r="H121" s="10"/>
      <c r="I121" s="10"/>
      <c r="J121" s="10">
        <f t="shared" si="7"/>
        <v>3244294</v>
      </c>
    </row>
    <row r="122" spans="1:10" s="8" customFormat="1" ht="47.25" x14ac:dyDescent="0.25">
      <c r="A122" s="2" t="s">
        <v>38</v>
      </c>
      <c r="B122" s="3" t="s">
        <v>229</v>
      </c>
      <c r="C122" s="10">
        <v>23920</v>
      </c>
      <c r="D122" s="10">
        <f t="shared" ref="D122:F122" si="36">D123</f>
        <v>0</v>
      </c>
      <c r="E122" s="10">
        <f t="shared" si="36"/>
        <v>0</v>
      </c>
      <c r="F122" s="10">
        <f t="shared" si="36"/>
        <v>0</v>
      </c>
      <c r="G122" s="10">
        <f>G123</f>
        <v>0</v>
      </c>
      <c r="H122" s="10">
        <f t="shared" ref="H122:I122" si="37">H123</f>
        <v>0</v>
      </c>
      <c r="I122" s="10">
        <f t="shared" si="37"/>
        <v>0</v>
      </c>
      <c r="J122" s="10">
        <f t="shared" si="7"/>
        <v>23920</v>
      </c>
    </row>
    <row r="123" spans="1:10" s="8" customFormat="1" ht="63" x14ac:dyDescent="0.25">
      <c r="A123" s="2" t="s">
        <v>194</v>
      </c>
      <c r="B123" s="3" t="s">
        <v>230</v>
      </c>
      <c r="C123" s="10">
        <v>23920</v>
      </c>
      <c r="D123" s="10"/>
      <c r="E123" s="10"/>
      <c r="F123" s="10"/>
      <c r="G123" s="10"/>
      <c r="H123" s="10"/>
      <c r="I123" s="10"/>
      <c r="J123" s="10">
        <f t="shared" si="7"/>
        <v>23920</v>
      </c>
    </row>
    <row r="124" spans="1:10" s="8" customFormat="1" ht="48" customHeight="1" x14ac:dyDescent="0.25">
      <c r="A124" s="2" t="s">
        <v>39</v>
      </c>
      <c r="B124" s="3" t="s">
        <v>231</v>
      </c>
      <c r="C124" s="10">
        <v>288066.08</v>
      </c>
      <c r="D124" s="10">
        <f t="shared" ref="D124:F124" si="38">D125</f>
        <v>0</v>
      </c>
      <c r="E124" s="10">
        <f t="shared" si="38"/>
        <v>0</v>
      </c>
      <c r="F124" s="10">
        <f t="shared" si="38"/>
        <v>0</v>
      </c>
      <c r="G124" s="10">
        <f>G125</f>
        <v>-72016.52</v>
      </c>
      <c r="H124" s="10">
        <f t="shared" ref="H124:I124" si="39">H125</f>
        <v>0</v>
      </c>
      <c r="I124" s="10">
        <f t="shared" si="39"/>
        <v>0</v>
      </c>
      <c r="J124" s="10">
        <f t="shared" si="7"/>
        <v>216049.56</v>
      </c>
    </row>
    <row r="125" spans="1:10" s="8" customFormat="1" ht="47.25" x14ac:dyDescent="0.25">
      <c r="A125" s="2" t="s">
        <v>195</v>
      </c>
      <c r="B125" s="3" t="s">
        <v>232</v>
      </c>
      <c r="C125" s="10">
        <v>288066.08</v>
      </c>
      <c r="D125" s="10"/>
      <c r="E125" s="10"/>
      <c r="F125" s="10"/>
      <c r="G125" s="10">
        <v>-72016.52</v>
      </c>
      <c r="H125" s="10"/>
      <c r="I125" s="10"/>
      <c r="J125" s="10">
        <f t="shared" si="7"/>
        <v>216049.56</v>
      </c>
    </row>
    <row r="126" spans="1:10" s="8" customFormat="1" ht="31.5" x14ac:dyDescent="0.25">
      <c r="A126" s="2" t="s">
        <v>262</v>
      </c>
      <c r="B126" s="3" t="s">
        <v>260</v>
      </c>
      <c r="C126" s="10">
        <v>0</v>
      </c>
      <c r="D126" s="10"/>
      <c r="E126" s="10">
        <f>E127</f>
        <v>857462</v>
      </c>
      <c r="F126" s="10">
        <f t="shared" ref="F126:I126" si="40">F127</f>
        <v>0</v>
      </c>
      <c r="G126" s="10">
        <f t="shared" si="40"/>
        <v>0</v>
      </c>
      <c r="H126" s="10">
        <f t="shared" si="40"/>
        <v>0</v>
      </c>
      <c r="I126" s="10">
        <f t="shared" si="40"/>
        <v>-857462</v>
      </c>
      <c r="J126" s="10">
        <f t="shared" si="7"/>
        <v>0</v>
      </c>
    </row>
    <row r="127" spans="1:10" s="8" customFormat="1" ht="31.5" x14ac:dyDescent="0.25">
      <c r="A127" s="2" t="s">
        <v>263</v>
      </c>
      <c r="B127" s="3" t="s">
        <v>261</v>
      </c>
      <c r="C127" s="10">
        <v>0</v>
      </c>
      <c r="D127" s="10"/>
      <c r="E127" s="10">
        <v>857462</v>
      </c>
      <c r="F127" s="10"/>
      <c r="G127" s="10"/>
      <c r="H127" s="10"/>
      <c r="I127" s="10">
        <v>-857462</v>
      </c>
      <c r="J127" s="10">
        <f t="shared" si="7"/>
        <v>0</v>
      </c>
    </row>
    <row r="128" spans="1:10" s="8" customFormat="1" ht="30.75" customHeight="1" x14ac:dyDescent="0.25">
      <c r="A128" s="12" t="s">
        <v>31</v>
      </c>
      <c r="B128" s="13" t="s">
        <v>233</v>
      </c>
      <c r="C128" s="9">
        <v>55161701.299999997</v>
      </c>
      <c r="D128" s="9">
        <f t="shared" ref="D128:G129" si="41">D129</f>
        <v>5039193.17</v>
      </c>
      <c r="E128" s="9">
        <f t="shared" si="41"/>
        <v>643003.31000000006</v>
      </c>
      <c r="F128" s="9">
        <f>F129+F131</f>
        <v>9686880</v>
      </c>
      <c r="G128" s="9">
        <f>G129+G131+G135</f>
        <v>15032460</v>
      </c>
      <c r="H128" s="9">
        <f t="shared" ref="H128" si="42">H129+H131</f>
        <v>-69290</v>
      </c>
      <c r="I128" s="9">
        <f>I129+I131+I133</f>
        <v>-6916140.5800000001</v>
      </c>
      <c r="J128" s="9">
        <f t="shared" si="7"/>
        <v>78577807.200000003</v>
      </c>
    </row>
    <row r="129" spans="1:11" s="8" customFormat="1" ht="53.25" customHeight="1" x14ac:dyDescent="0.25">
      <c r="A129" s="2" t="s">
        <v>196</v>
      </c>
      <c r="B129" s="3" t="s">
        <v>234</v>
      </c>
      <c r="C129" s="10">
        <v>17123212.300000001</v>
      </c>
      <c r="D129" s="10">
        <f>D130</f>
        <v>5039193.17</v>
      </c>
      <c r="E129" s="10">
        <f t="shared" si="41"/>
        <v>643003.31000000006</v>
      </c>
      <c r="F129" s="10">
        <f t="shared" si="41"/>
        <v>0</v>
      </c>
      <c r="G129" s="10">
        <f t="shared" si="41"/>
        <v>0</v>
      </c>
      <c r="H129" s="10">
        <f t="shared" ref="H129:I129" si="43">H130</f>
        <v>-69290</v>
      </c>
      <c r="I129" s="10">
        <f t="shared" si="43"/>
        <v>-690000</v>
      </c>
      <c r="J129" s="10">
        <f t="shared" si="7"/>
        <v>22046118.779999997</v>
      </c>
    </row>
    <row r="130" spans="1:11" s="8" customFormat="1" ht="63" x14ac:dyDescent="0.25">
      <c r="A130" s="2" t="s">
        <v>197</v>
      </c>
      <c r="B130" s="3" t="s">
        <v>235</v>
      </c>
      <c r="C130" s="10">
        <v>17123212.300000001</v>
      </c>
      <c r="D130" s="10">
        <v>5039193.17</v>
      </c>
      <c r="E130" s="10">
        <v>643003.31000000006</v>
      </c>
      <c r="F130" s="10"/>
      <c r="G130" s="10"/>
      <c r="H130" s="10">
        <v>-69290</v>
      </c>
      <c r="I130" s="10">
        <v>-690000</v>
      </c>
      <c r="J130" s="10">
        <f t="shared" si="7"/>
        <v>22046118.779999997</v>
      </c>
    </row>
    <row r="131" spans="1:11" s="8" customFormat="1" ht="47.25" x14ac:dyDescent="0.25">
      <c r="A131" s="2" t="s">
        <v>266</v>
      </c>
      <c r="B131" s="3" t="s">
        <v>264</v>
      </c>
      <c r="C131" s="10">
        <f t="shared" ref="C131:E131" si="44">C132</f>
        <v>0</v>
      </c>
      <c r="D131" s="10">
        <f t="shared" si="44"/>
        <v>0</v>
      </c>
      <c r="E131" s="10">
        <f t="shared" si="44"/>
        <v>0</v>
      </c>
      <c r="F131" s="10">
        <f>F132</f>
        <v>9686880</v>
      </c>
      <c r="G131" s="10">
        <f t="shared" ref="G131:I131" si="45">G132</f>
        <v>0</v>
      </c>
      <c r="H131" s="10">
        <f t="shared" si="45"/>
        <v>0</v>
      </c>
      <c r="I131" s="10">
        <f t="shared" si="45"/>
        <v>0</v>
      </c>
      <c r="J131" s="10">
        <f t="shared" si="7"/>
        <v>9686880</v>
      </c>
    </row>
    <row r="132" spans="1:11" s="8" customFormat="1" ht="63" x14ac:dyDescent="0.25">
      <c r="A132" s="2" t="s">
        <v>267</v>
      </c>
      <c r="B132" s="3" t="s">
        <v>265</v>
      </c>
      <c r="C132" s="10"/>
      <c r="D132" s="10"/>
      <c r="E132" s="10"/>
      <c r="F132" s="10">
        <v>9686880</v>
      </c>
      <c r="G132" s="10"/>
      <c r="H132" s="10"/>
      <c r="I132" s="10"/>
      <c r="J132" s="10">
        <f t="shared" si="7"/>
        <v>9686880</v>
      </c>
    </row>
    <row r="133" spans="1:11" s="8" customFormat="1" ht="63" x14ac:dyDescent="0.25">
      <c r="A133" s="2" t="s">
        <v>40</v>
      </c>
      <c r="B133" s="3" t="s">
        <v>236</v>
      </c>
      <c r="C133" s="10">
        <v>38038489</v>
      </c>
      <c r="D133" s="10">
        <f>D134</f>
        <v>0</v>
      </c>
      <c r="E133" s="10">
        <f t="shared" ref="E133:I133" si="46">E134</f>
        <v>0</v>
      </c>
      <c r="F133" s="10">
        <f t="shared" si="46"/>
        <v>0</v>
      </c>
      <c r="G133" s="10">
        <f t="shared" si="46"/>
        <v>0</v>
      </c>
      <c r="H133" s="10">
        <f t="shared" si="46"/>
        <v>0</v>
      </c>
      <c r="I133" s="10">
        <f t="shared" si="46"/>
        <v>-6226140.5800000001</v>
      </c>
      <c r="J133" s="10">
        <f t="shared" si="7"/>
        <v>31812348.420000002</v>
      </c>
    </row>
    <row r="134" spans="1:11" s="8" customFormat="1" ht="71.25" customHeight="1" x14ac:dyDescent="0.25">
      <c r="A134" s="2" t="s">
        <v>198</v>
      </c>
      <c r="B134" s="3" t="s">
        <v>237</v>
      </c>
      <c r="C134" s="10">
        <v>38038489</v>
      </c>
      <c r="D134" s="10"/>
      <c r="E134" s="10"/>
      <c r="F134" s="10"/>
      <c r="G134" s="10"/>
      <c r="H134" s="10"/>
      <c r="I134" s="10">
        <v>-6226140.5800000001</v>
      </c>
      <c r="J134" s="10">
        <f t="shared" si="7"/>
        <v>31812348.420000002</v>
      </c>
    </row>
    <row r="135" spans="1:11" s="8" customFormat="1" ht="26.25" customHeight="1" x14ac:dyDescent="0.25">
      <c r="A135" s="2" t="s">
        <v>274</v>
      </c>
      <c r="B135" s="3" t="s">
        <v>272</v>
      </c>
      <c r="C135" s="10">
        <f t="shared" ref="C135:F135" si="47">C136</f>
        <v>0</v>
      </c>
      <c r="D135" s="10">
        <f t="shared" si="47"/>
        <v>0</v>
      </c>
      <c r="E135" s="10">
        <f t="shared" si="47"/>
        <v>0</v>
      </c>
      <c r="F135" s="10">
        <f t="shared" si="47"/>
        <v>0</v>
      </c>
      <c r="G135" s="10">
        <f>G136</f>
        <v>15032460</v>
      </c>
      <c r="H135" s="10">
        <f t="shared" ref="H135:I135" si="48">H136</f>
        <v>0</v>
      </c>
      <c r="I135" s="10">
        <f t="shared" si="48"/>
        <v>0</v>
      </c>
      <c r="J135" s="10">
        <f t="shared" si="7"/>
        <v>15032460</v>
      </c>
    </row>
    <row r="136" spans="1:11" s="8" customFormat="1" ht="39" customHeight="1" x14ac:dyDescent="0.25">
      <c r="A136" s="2" t="s">
        <v>275</v>
      </c>
      <c r="B136" s="3" t="s">
        <v>273</v>
      </c>
      <c r="C136" s="10"/>
      <c r="D136" s="10"/>
      <c r="E136" s="10"/>
      <c r="F136" s="10"/>
      <c r="G136" s="10">
        <v>15032460</v>
      </c>
      <c r="H136" s="10"/>
      <c r="I136" s="10"/>
      <c r="J136" s="10">
        <f t="shared" si="7"/>
        <v>15032460</v>
      </c>
    </row>
    <row r="137" spans="1:11" s="8" customFormat="1" ht="78.75" x14ac:dyDescent="0.25">
      <c r="A137" s="12" t="s">
        <v>199</v>
      </c>
      <c r="B137" s="13" t="s">
        <v>238</v>
      </c>
      <c r="C137" s="9">
        <v>0</v>
      </c>
      <c r="D137" s="9">
        <f>D138</f>
        <v>10663.53</v>
      </c>
      <c r="E137" s="9">
        <f t="shared" ref="E137:G138" si="49">E138</f>
        <v>0</v>
      </c>
      <c r="F137" s="9">
        <f t="shared" si="49"/>
        <v>0</v>
      </c>
      <c r="G137" s="9">
        <f t="shared" si="49"/>
        <v>0</v>
      </c>
      <c r="H137" s="9">
        <f t="shared" ref="H137:I138" si="50">H138</f>
        <v>0</v>
      </c>
      <c r="I137" s="9">
        <f t="shared" si="50"/>
        <v>0</v>
      </c>
      <c r="J137" s="9">
        <f t="shared" si="7"/>
        <v>10663.53</v>
      </c>
    </row>
    <row r="138" spans="1:11" s="8" customFormat="1" ht="78.75" x14ac:dyDescent="0.25">
      <c r="A138" s="2" t="s">
        <v>200</v>
      </c>
      <c r="B138" s="3" t="s">
        <v>239</v>
      </c>
      <c r="C138" s="10">
        <v>0</v>
      </c>
      <c r="D138" s="10">
        <f>D139</f>
        <v>10663.53</v>
      </c>
      <c r="E138" s="10">
        <f t="shared" si="49"/>
        <v>0</v>
      </c>
      <c r="F138" s="10">
        <f t="shared" si="49"/>
        <v>0</v>
      </c>
      <c r="G138" s="10">
        <f t="shared" si="49"/>
        <v>0</v>
      </c>
      <c r="H138" s="10">
        <f t="shared" si="50"/>
        <v>0</v>
      </c>
      <c r="I138" s="10">
        <f t="shared" si="50"/>
        <v>0</v>
      </c>
      <c r="J138" s="10">
        <f t="shared" si="7"/>
        <v>10663.53</v>
      </c>
    </row>
    <row r="139" spans="1:11" s="8" customFormat="1" ht="78.75" x14ac:dyDescent="0.25">
      <c r="A139" s="2" t="s">
        <v>201</v>
      </c>
      <c r="B139" s="3" t="s">
        <v>240</v>
      </c>
      <c r="C139" s="10">
        <v>0</v>
      </c>
      <c r="D139" s="10">
        <f t="shared" ref="D139:I139" si="51">D140</f>
        <v>10663.53</v>
      </c>
      <c r="E139" s="10">
        <f t="shared" si="51"/>
        <v>0</v>
      </c>
      <c r="F139" s="10">
        <f t="shared" si="51"/>
        <v>0</v>
      </c>
      <c r="G139" s="10">
        <f t="shared" si="51"/>
        <v>0</v>
      </c>
      <c r="H139" s="10">
        <f t="shared" si="51"/>
        <v>0</v>
      </c>
      <c r="I139" s="10">
        <f t="shared" si="51"/>
        <v>0</v>
      </c>
      <c r="J139" s="10">
        <f t="shared" si="7"/>
        <v>10663.53</v>
      </c>
    </row>
    <row r="140" spans="1:11" s="8" customFormat="1" ht="47.25" x14ac:dyDescent="0.25">
      <c r="A140" s="2" t="s">
        <v>202</v>
      </c>
      <c r="B140" s="3" t="s">
        <v>241</v>
      </c>
      <c r="C140" s="10">
        <v>0</v>
      </c>
      <c r="D140" s="10">
        <v>10663.53</v>
      </c>
      <c r="E140" s="10"/>
      <c r="F140" s="10"/>
      <c r="G140" s="10"/>
      <c r="H140" s="10"/>
      <c r="I140" s="10"/>
      <c r="J140" s="10">
        <f t="shared" si="7"/>
        <v>10663.53</v>
      </c>
    </row>
    <row r="141" spans="1:11" ht="20.25" customHeight="1" x14ac:dyDescent="0.25">
      <c r="A141" s="38" t="s">
        <v>0</v>
      </c>
      <c r="B141" s="38"/>
      <c r="C141" s="36">
        <f>C5+C81</f>
        <v>1269462235.25</v>
      </c>
      <c r="D141" s="36">
        <f>D5+D81</f>
        <v>47725641.18</v>
      </c>
      <c r="E141" s="36">
        <f>E5+E81</f>
        <v>11927963.500000002</v>
      </c>
      <c r="F141" s="36">
        <f>F5+F81</f>
        <v>85064953.260000005</v>
      </c>
      <c r="G141" s="36">
        <f>G5+G81</f>
        <v>14960443.48</v>
      </c>
      <c r="H141" s="36">
        <f>H5+H81</f>
        <v>23155510</v>
      </c>
      <c r="I141" s="36">
        <f>I5+I81</f>
        <v>-64600167.909999996</v>
      </c>
      <c r="J141" s="36">
        <f>J5+J81</f>
        <v>1387696578.76</v>
      </c>
    </row>
    <row r="142" spans="1:11" x14ac:dyDescent="0.25">
      <c r="K142" s="7"/>
    </row>
  </sheetData>
  <mergeCells count="3">
    <mergeCell ref="A141:B141"/>
    <mergeCell ref="A3:J3"/>
    <mergeCell ref="A2:J2"/>
  </mergeCells>
  <hyperlinks>
    <hyperlink ref="B64" r:id="rId1" display="consultantplus://offline/ref=9EB18CDC98488A334D7D41A9F8ABBE3966FEEAA4139AA79421F642318D9241154AE8764823624867A577909F4159B7A67F0E46B4EA57DD7542n1O"/>
    <hyperlink ref="B74" r:id="rId2" display="consultantplus://offline/ref=9EB18CDC98488A334D7D41A9F8ABBE3966FEEAA4139AA79421F642318D9241154AE8764823634D69A077909F4159B7A67F0E46B4EA57DD7542n1O"/>
    <hyperlink ref="B63" r:id="rId3" display="consultantplus://offline/ref=9EB18CDC98488A334D7D41A9F8ABBE3966FEEAA4139AA79421F642318D9241154AE8764823624862A577909F4159B7A67F0E46B4EA57DD7542n1O"/>
    <hyperlink ref="B62" r:id="rId4" display="consultantplus://offline/ref=9EB18CDC98488A334D7D41A9F8ABBE3966FEEAA4139AA79421F642318D9241154AE8764823624862A577909F4159B7A67F0E46B4EA57DD7542n1O"/>
  </hyperlinks>
  <pageMargins left="0.39370078740157483" right="0.39370078740157483" top="0.31496062992125984" bottom="0.27559055118110237" header="0.15748031496062992" footer="0.15748031496062992"/>
  <pageSetup paperSize="9" scale="66" fitToHeight="0" orientation="landscape" r:id="rId5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fiт</cp:lastModifiedBy>
  <cp:lastPrinted>2020-04-27T11:47:04Z</cp:lastPrinted>
  <dcterms:created xsi:type="dcterms:W3CDTF">2018-12-25T15:55:39Z</dcterms:created>
  <dcterms:modified xsi:type="dcterms:W3CDTF">2021-04-16T08:38:37Z</dcterms:modified>
</cp:coreProperties>
</file>